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volatileDependencies.xml" ContentType="application/vnd.openxmlformats-officedocument.spreadsheetml.volatileDependenc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05" yWindow="-105" windowWidth="20730" windowHeight="11760"/>
  </bookViews>
  <sheets>
    <sheet name="Sheet1" sheetId="1" r:id="rId1"/>
    <sheet name="Sheet2" sheetId="5" r:id="rId2"/>
  </sheets>
  <definedNames>
    <definedName name="_xlnm._FilterDatabase" localSheetId="0" hidden="1">Sheet1!$A$2:$Z$22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/>
  <c r="E26"/>
  <c r="E22"/>
  <c r="E27"/>
  <c r="G32"/>
  <c r="H32"/>
  <c r="I32"/>
  <c r="J32"/>
  <c r="G26"/>
  <c r="H26"/>
  <c r="I26"/>
  <c r="J26"/>
  <c r="G22"/>
  <c r="H22"/>
  <c r="I22"/>
  <c r="J22"/>
  <c r="G27"/>
  <c r="H27"/>
  <c r="I27"/>
  <c r="J27"/>
  <c r="B41" i="5" l="1"/>
  <c r="C41"/>
  <c r="D41"/>
  <c r="F41"/>
  <c r="G41"/>
  <c r="H41"/>
  <c r="B42"/>
  <c r="C42"/>
  <c r="D42"/>
  <c r="F42"/>
  <c r="G42"/>
  <c r="H42"/>
  <c r="B43"/>
  <c r="C43"/>
  <c r="D43"/>
  <c r="F43"/>
  <c r="G43"/>
  <c r="H43"/>
  <c r="B44"/>
  <c r="C44"/>
  <c r="D44"/>
  <c r="F44"/>
  <c r="G44"/>
  <c r="H44"/>
  <c r="G43" i="1" l="1"/>
  <c r="H43"/>
  <c r="I43"/>
  <c r="G40"/>
  <c r="H40"/>
  <c r="I40"/>
  <c r="G33"/>
  <c r="H33"/>
  <c r="I33"/>
  <c r="G28"/>
  <c r="H28"/>
  <c r="I28"/>
  <c r="G8"/>
  <c r="H8"/>
  <c r="I8"/>
  <c r="G35"/>
  <c r="H35"/>
  <c r="I35"/>
  <c r="G3"/>
  <c r="H3"/>
  <c r="I3"/>
  <c r="G6"/>
  <c r="H6"/>
  <c r="I6"/>
  <c r="G10"/>
  <c r="H10"/>
  <c r="I10"/>
  <c r="G34"/>
  <c r="H34"/>
  <c r="I34"/>
  <c r="G41"/>
  <c r="H41"/>
  <c r="I41"/>
  <c r="G12"/>
  <c r="H12"/>
  <c r="I12"/>
  <c r="G19"/>
  <c r="H19"/>
  <c r="I19"/>
  <c r="G44"/>
  <c r="H44"/>
  <c r="I44"/>
  <c r="G21"/>
  <c r="H21"/>
  <c r="I21"/>
  <c r="G42"/>
  <c r="H42"/>
  <c r="I42"/>
  <c r="G39"/>
  <c r="H39"/>
  <c r="I39"/>
  <c r="G17"/>
  <c r="H17"/>
  <c r="I17"/>
  <c r="G25"/>
  <c r="H25"/>
  <c r="I25"/>
  <c r="G20"/>
  <c r="H20"/>
  <c r="I20"/>
  <c r="G4"/>
  <c r="H4"/>
  <c r="I4"/>
  <c r="G18"/>
  <c r="H18"/>
  <c r="I18"/>
  <c r="G24"/>
  <c r="H24"/>
  <c r="I24"/>
  <c r="G31"/>
  <c r="H31"/>
  <c r="I31"/>
  <c r="G16"/>
  <c r="H16"/>
  <c r="I16"/>
  <c r="G38"/>
  <c r="H38"/>
  <c r="I38"/>
  <c r="G13"/>
  <c r="H13"/>
  <c r="I13"/>
  <c r="G11"/>
  <c r="H11"/>
  <c r="I11"/>
  <c r="G7"/>
  <c r="H7"/>
  <c r="I7"/>
  <c r="G36"/>
  <c r="H36"/>
  <c r="I36"/>
  <c r="G5"/>
  <c r="H5"/>
  <c r="I5"/>
  <c r="G37"/>
  <c r="H37"/>
  <c r="I37"/>
  <c r="G15"/>
  <c r="H15"/>
  <c r="I15"/>
  <c r="G29"/>
  <c r="H29"/>
  <c r="I29"/>
  <c r="G30"/>
  <c r="H30"/>
  <c r="I30"/>
  <c r="G23"/>
  <c r="H23"/>
  <c r="I23"/>
  <c r="G9"/>
  <c r="H9"/>
  <c r="I9"/>
  <c r="H14"/>
  <c r="I14"/>
  <c r="G4" i="5" l="1"/>
  <c r="H4"/>
  <c r="G5"/>
  <c r="H5"/>
  <c r="G6"/>
  <c r="H6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G22"/>
  <c r="H22"/>
  <c r="G23"/>
  <c r="H23"/>
  <c r="G24"/>
  <c r="H24"/>
  <c r="G25"/>
  <c r="H25"/>
  <c r="G26"/>
  <c r="H26"/>
  <c r="G27"/>
  <c r="H27"/>
  <c r="G28"/>
  <c r="H28"/>
  <c r="G29"/>
  <c r="H29"/>
  <c r="G30"/>
  <c r="H30"/>
  <c r="G31"/>
  <c r="H31"/>
  <c r="G32"/>
  <c r="H32"/>
  <c r="G33"/>
  <c r="H33"/>
  <c r="G34"/>
  <c r="H34"/>
  <c r="G35"/>
  <c r="H35"/>
  <c r="G36"/>
  <c r="H36"/>
  <c r="G37"/>
  <c r="H37"/>
  <c r="G38"/>
  <c r="H38"/>
  <c r="G39"/>
  <c r="H39"/>
  <c r="G40"/>
  <c r="H40"/>
  <c r="H3"/>
  <c r="G3"/>
  <c r="C38"/>
  <c r="E7" i="1"/>
  <c r="J7" s="1"/>
  <c r="E36"/>
  <c r="J36" s="1"/>
  <c r="E5"/>
  <c r="J5" s="1"/>
  <c r="E37"/>
  <c r="J37" s="1"/>
  <c r="E15"/>
  <c r="J15" s="1"/>
  <c r="E29"/>
  <c r="J29" s="1"/>
  <c r="E30"/>
  <c r="J30" s="1"/>
  <c r="E23"/>
  <c r="J23" s="1"/>
  <c r="E9"/>
  <c r="J9" s="1"/>
  <c r="E43"/>
  <c r="J43" s="1"/>
  <c r="E40"/>
  <c r="J40" s="1"/>
  <c r="E33"/>
  <c r="J33" s="1"/>
  <c r="E28"/>
  <c r="J28" s="1"/>
  <c r="E8"/>
  <c r="J8" s="1"/>
  <c r="E35"/>
  <c r="J35" s="1"/>
  <c r="E3"/>
  <c r="J3" s="1"/>
  <c r="E6"/>
  <c r="J6" s="1"/>
  <c r="E10"/>
  <c r="J10" s="1"/>
  <c r="E34"/>
  <c r="J34" s="1"/>
  <c r="E41"/>
  <c r="J41" s="1"/>
  <c r="E12"/>
  <c r="J12" s="1"/>
  <c r="E19"/>
  <c r="J19" s="1"/>
  <c r="E44"/>
  <c r="J44" s="1"/>
  <c r="E21"/>
  <c r="J21" s="1"/>
  <c r="E42"/>
  <c r="J42" s="1"/>
  <c r="E39"/>
  <c r="J39" s="1"/>
  <c r="E17"/>
  <c r="J17" s="1"/>
  <c r="E25"/>
  <c r="J25" s="1"/>
  <c r="E20"/>
  <c r="J20" s="1"/>
  <c r="E4"/>
  <c r="J4" s="1"/>
  <c r="E18"/>
  <c r="J18" s="1"/>
  <c r="E24"/>
  <c r="J24" s="1"/>
  <c r="E31"/>
  <c r="J31" s="1"/>
  <c r="E16"/>
  <c r="J16" s="1"/>
  <c r="E38"/>
  <c r="J38" s="1"/>
  <c r="E13"/>
  <c r="J13" s="1"/>
  <c r="E11"/>
  <c r="J11" s="1"/>
  <c r="E14"/>
  <c r="J14" s="1"/>
  <c r="F4" i="5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3"/>
  <c r="B31"/>
  <c r="C31"/>
  <c r="D31"/>
  <c r="B32"/>
  <c r="C32"/>
  <c r="D32"/>
  <c r="B33"/>
  <c r="C33"/>
  <c r="D33"/>
  <c r="B34"/>
  <c r="C34"/>
  <c r="D34"/>
  <c r="B35"/>
  <c r="C35"/>
  <c r="D35"/>
  <c r="B36"/>
  <c r="C36"/>
  <c r="D36"/>
  <c r="B37"/>
  <c r="C37"/>
  <c r="D37"/>
  <c r="B38"/>
  <c r="D38"/>
  <c r="B39"/>
  <c r="C39"/>
  <c r="D39"/>
  <c r="B40"/>
  <c r="C40"/>
  <c r="D40"/>
  <c r="B30" l="1"/>
  <c r="C30"/>
  <c r="D30"/>
  <c r="G14" i="1"/>
  <c r="B26" i="5"/>
  <c r="C26"/>
  <c r="D26"/>
  <c r="B27"/>
  <c r="C27"/>
  <c r="D27"/>
  <c r="B28"/>
  <c r="C28"/>
  <c r="D28"/>
  <c r="B29"/>
  <c r="C29"/>
  <c r="D29"/>
  <c r="B24"/>
  <c r="C24"/>
  <c r="D24"/>
  <c r="B25"/>
  <c r="C25"/>
  <c r="D25"/>
  <c r="B3"/>
  <c r="C3"/>
  <c r="D3"/>
  <c r="B4"/>
  <c r="C4"/>
  <c r="D4"/>
  <c r="B5"/>
  <c r="C5"/>
  <c r="D5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D2"/>
  <c r="C2"/>
  <c r="B2"/>
  <c r="F1" i="1"/>
</calcChain>
</file>

<file path=xl/sharedStrings.xml><?xml version="1.0" encoding="utf-8"?>
<sst xmlns="http://schemas.openxmlformats.org/spreadsheetml/2006/main" count="239" uniqueCount="86">
  <si>
    <t>DB weight</t>
  </si>
  <si>
    <t>Vaneck weight</t>
  </si>
  <si>
    <t>Ticker</t>
  </si>
  <si>
    <t>DB buy/sell (shares)</t>
  </si>
  <si>
    <t>Vaneck buy/sell (shares)</t>
  </si>
  <si>
    <t>Total buy/sell (shares)</t>
  </si>
  <si>
    <t>30D ADTV (shares)</t>
  </si>
  <si>
    <t>DB days of trading</t>
  </si>
  <si>
    <t>Vaneck days of trading</t>
  </si>
  <si>
    <t>Total days of trading</t>
  </si>
  <si>
    <t>Before</t>
  </si>
  <si>
    <t>After</t>
  </si>
  <si>
    <t>VIC VN Equity</t>
  </si>
  <si>
    <t>VHM VN Equity</t>
  </si>
  <si>
    <t>VCB VN Equity</t>
  </si>
  <si>
    <t>VNM VN Equity</t>
  </si>
  <si>
    <t>MSN VN Equity</t>
  </si>
  <si>
    <t>VRE VN Equity</t>
  </si>
  <si>
    <t>PLX VN Equity</t>
  </si>
  <si>
    <t>HPG VN Equity</t>
  </si>
  <si>
    <t>NVL VN Equity</t>
  </si>
  <si>
    <t>SSI VN Equity</t>
  </si>
  <si>
    <t>SBT VN Equity</t>
  </si>
  <si>
    <t>GEX VN Equity</t>
  </si>
  <si>
    <t>TCH VN Equity</t>
  </si>
  <si>
    <t>PVD VN Equity</t>
  </si>
  <si>
    <t>KBC VN Equity</t>
  </si>
  <si>
    <t>BVH VN Equity</t>
  </si>
  <si>
    <t>POW VN Equity</t>
  </si>
  <si>
    <t>STB VN Equity</t>
  </si>
  <si>
    <t>VJC VN Equity</t>
  </si>
  <si>
    <t>FF shares</t>
  </si>
  <si>
    <t>Price USD</t>
  </si>
  <si>
    <t>Weight before</t>
  </si>
  <si>
    <t>Weight after</t>
  </si>
  <si>
    <t>Position before</t>
  </si>
  <si>
    <t>Position after</t>
  </si>
  <si>
    <t>Change</t>
  </si>
  <si>
    <t>1476 TT Equity</t>
  </si>
  <si>
    <t>7730 JT Equity</t>
  </si>
  <si>
    <t>178320 KQ Equity</t>
  </si>
  <si>
    <t>090460 KQ Equity</t>
  </si>
  <si>
    <t>060720 KQ Equity</t>
  </si>
  <si>
    <t>025320 KQ Equity</t>
  </si>
  <si>
    <t>179900 KQ Equity</t>
  </si>
  <si>
    <t>APH VN Equity</t>
  </si>
  <si>
    <t>9910 TT Equity</t>
  </si>
  <si>
    <t>PDR VN Equity</t>
  </si>
  <si>
    <t>HSG VN Equity</t>
  </si>
  <si>
    <t>049070 KQ Equity</t>
  </si>
  <si>
    <t>JAK MK Equity</t>
  </si>
  <si>
    <t>VCI VN Equity</t>
  </si>
  <si>
    <t>9938 TT Equity</t>
  </si>
  <si>
    <t>HNG VN Equity</t>
  </si>
  <si>
    <t>KDH VN Equity</t>
  </si>
  <si>
    <t>DIG VN Equity</t>
  </si>
  <si>
    <t>SAB VN Equity</t>
  </si>
  <si>
    <t>KDC VN Equity</t>
  </si>
  <si>
    <t>DGC VN Equity</t>
  </si>
  <si>
    <t>Fubon buy/sell (shares)</t>
  </si>
  <si>
    <t>Fubon days of trading</t>
  </si>
  <si>
    <t>Fubon weight</t>
  </si>
  <si>
    <t>VanEck</t>
  </si>
  <si>
    <t>Price</t>
  </si>
  <si>
    <t>Before2</t>
  </si>
  <si>
    <t>After2</t>
  </si>
  <si>
    <t>HDB VN Equity</t>
  </si>
  <si>
    <t>VCG VN Equity</t>
  </si>
  <si>
    <t>DPM VN Equity</t>
  </si>
  <si>
    <t>VHC VN Equity</t>
  </si>
  <si>
    <t>ACB VN Equity</t>
  </si>
  <si>
    <t>HCM VN Equity</t>
  </si>
  <si>
    <t>PPC VN Equity</t>
  </si>
  <si>
    <t>PHR VN Equity</t>
  </si>
  <si>
    <t>VGC VN Equity</t>
  </si>
  <si>
    <t>Fubon</t>
  </si>
  <si>
    <t>VanECK</t>
  </si>
  <si>
    <t>THD VH Equity</t>
  </si>
  <si>
    <t>43 HK Equity</t>
  </si>
  <si>
    <t>097520 KP Equity</t>
  </si>
  <si>
    <t>105630 KP Equity</t>
  </si>
  <si>
    <t>VND VN Equity</t>
  </si>
  <si>
    <t>192650 KP Equity</t>
  </si>
  <si>
    <t>PVS VH Equity</t>
  </si>
  <si>
    <t>SHS VH Equity</t>
  </si>
  <si>
    <t/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</si>
</sst>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.0"/>
    <numFmt numFmtId="167" formatCode="0.0%"/>
    <numFmt numFmtId="168" formatCode="_(* #,##0_);_(* \(#,##0\);_(* &quot;-&quot;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9"/>
      <name val="Arial Unicode MS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3" fillId="0" borderId="1" xfId="0" applyFont="1" applyBorder="1"/>
    <xf numFmtId="0" fontId="3" fillId="0" borderId="0" xfId="0" applyFont="1"/>
    <xf numFmtId="0" fontId="4" fillId="0" borderId="1" xfId="0" applyFont="1" applyBorder="1"/>
    <xf numFmtId="0" fontId="4" fillId="0" borderId="0" xfId="0" applyFont="1"/>
    <xf numFmtId="10" fontId="0" fillId="0" borderId="0" xfId="2" applyNumberFormat="1" applyFont="1"/>
    <xf numFmtId="164" fontId="0" fillId="0" borderId="0" xfId="1" applyNumberFormat="1" applyFont="1"/>
    <xf numFmtId="164" fontId="3" fillId="0" borderId="0" xfId="0" applyNumberFormat="1" applyFont="1"/>
    <xf numFmtId="164" fontId="4" fillId="0" borderId="0" xfId="0" applyNumberFormat="1" applyFont="1"/>
    <xf numFmtId="164" fontId="5" fillId="0" borderId="1" xfId="1" applyNumberFormat="1" applyFont="1" applyBorder="1"/>
    <xf numFmtId="165" fontId="5" fillId="0" borderId="1" xfId="0" applyNumberFormat="1" applyFont="1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/>
    <xf numFmtId="0" fontId="1" fillId="0" borderId="3" xfId="3" applyBorder="1" applyAlignment="1">
      <alignment horizontal="center" vertical="center" wrapText="1"/>
    </xf>
    <xf numFmtId="0" fontId="0" fillId="0" borderId="3" xfId="3" applyFont="1" applyBorder="1" applyAlignment="1">
      <alignment horizontal="center" vertical="center" wrapText="1"/>
    </xf>
    <xf numFmtId="166" fontId="1" fillId="0" borderId="3" xfId="3" applyNumberFormat="1" applyBorder="1" applyAlignment="1">
      <alignment horizontal="center" vertical="center" wrapText="1"/>
    </xf>
    <xf numFmtId="0" fontId="1" fillId="0" borderId="4" xfId="3" applyBorder="1" applyAlignment="1">
      <alignment horizontal="center" vertical="center" wrapText="1"/>
    </xf>
    <xf numFmtId="0" fontId="1" fillId="0" borderId="5" xfId="3" applyBorder="1" applyAlignment="1">
      <alignment horizontal="center" vertical="center" wrapText="1"/>
    </xf>
    <xf numFmtId="0" fontId="6" fillId="4" borderId="6" xfId="2" applyNumberFormat="1" applyFont="1" applyFill="1" applyBorder="1"/>
    <xf numFmtId="0" fontId="6" fillId="0" borderId="6" xfId="2" applyNumberFormat="1" applyFont="1" applyBorder="1"/>
    <xf numFmtId="164" fontId="4" fillId="0" borderId="1" xfId="1" applyNumberFormat="1" applyFont="1" applyBorder="1"/>
    <xf numFmtId="10" fontId="4" fillId="0" borderId="1" xfId="2" applyNumberFormat="1" applyFont="1" applyBorder="1"/>
    <xf numFmtId="0" fontId="7" fillId="0" borderId="1" xfId="0" applyFont="1" applyBorder="1"/>
    <xf numFmtId="167" fontId="0" fillId="0" borderId="0" xfId="2" applyNumberFormat="1" applyFont="1"/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0" fontId="0" fillId="0" borderId="0" xfId="2" applyNumberFormat="1" applyFont="1"/>
    <xf numFmtId="165" fontId="0" fillId="0" borderId="0" xfId="0" applyNumberFormat="1"/>
    <xf numFmtId="164" fontId="8" fillId="0" borderId="1" xfId="1" applyNumberFormat="1" applyFont="1" applyBorder="1"/>
    <xf numFmtId="9" fontId="0" fillId="0" borderId="0" xfId="0" applyNumberFormat="1"/>
    <xf numFmtId="0" fontId="5" fillId="0" borderId="7" xfId="0" applyFont="1" applyBorder="1"/>
    <xf numFmtId="167" fontId="4" fillId="0" borderId="1" xfId="2" applyNumberFormat="1" applyFont="1" applyBorder="1"/>
    <xf numFmtId="0" fontId="0" fillId="0" borderId="6" xfId="0" applyBorder="1"/>
    <xf numFmtId="0" fontId="6" fillId="0" borderId="1" xfId="2" applyNumberFormat="1" applyFont="1" applyBorder="1"/>
    <xf numFmtId="164" fontId="4" fillId="0" borderId="1" xfId="1" applyNumberFormat="1" applyFont="1" applyFill="1" applyBorder="1"/>
    <xf numFmtId="0" fontId="0" fillId="0" borderId="8" xfId="0" applyBorder="1"/>
    <xf numFmtId="0" fontId="0" fillId="0" borderId="7" xfId="0" applyBorder="1"/>
    <xf numFmtId="164" fontId="0" fillId="0" borderId="1" xfId="1" applyNumberFormat="1" applyFont="1" applyBorder="1"/>
    <xf numFmtId="168" fontId="0" fillId="0" borderId="0" xfId="0" applyNumberFormat="1"/>
    <xf numFmtId="0" fontId="9" fillId="0" borderId="0" xfId="0" applyFont="1"/>
    <xf numFmtId="167" fontId="3" fillId="0" borderId="1" xfId="2" applyNumberFormat="1" applyFont="1" applyBorder="1"/>
    <xf numFmtId="167" fontId="0" fillId="0" borderId="1" xfId="2" applyNumberFormat="1" applyFont="1" applyBorder="1"/>
    <xf numFmtId="167" fontId="0" fillId="0" borderId="0" xfId="0" applyNumberFormat="1"/>
    <xf numFmtId="10" fontId="0" fillId="0" borderId="1" xfId="2" applyNumberFormat="1" applyFont="1" applyBorder="1"/>
    <xf numFmtId="167" fontId="0" fillId="0" borderId="1" xfId="0" applyNumberFormat="1" applyBorder="1"/>
    <xf numFmtId="164" fontId="3" fillId="0" borderId="1" xfId="1" applyNumberFormat="1" applyFont="1" applyBorder="1"/>
    <xf numFmtId="164" fontId="4" fillId="0" borderId="2" xfId="1" applyNumberFormat="1" applyFont="1" applyBorder="1"/>
    <xf numFmtId="0" fontId="3" fillId="0" borderId="2" xfId="0" applyFont="1" applyBorder="1"/>
    <xf numFmtId="10" fontId="4" fillId="0" borderId="2" xfId="2" applyNumberFormat="1" applyFont="1" applyBorder="1"/>
    <xf numFmtId="167" fontId="4" fillId="0" borderId="2" xfId="2" applyNumberFormat="1" applyFont="1" applyBorder="1"/>
    <xf numFmtId="0" fontId="2" fillId="2" borderId="0" xfId="0" applyFont="1" applyFill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</cellXfs>
  <cellStyles count="8">
    <cellStyle name="Comma" xfId="1" builtinId="3"/>
    <cellStyle name="Normal" xfId="0" builtinId="0"/>
    <cellStyle name="Normal 2" xfId="6"/>
    <cellStyle name="Normal 2 2 2" xfId="7"/>
    <cellStyle name="Normal 2 2 3" xfId="5"/>
    <cellStyle name="Normal 3" xfId="4"/>
    <cellStyle name="Normal 4" xfId="3"/>
    <cellStyle name="Percent" xfId="2" builtinId="5"/>
  </cellStyles>
  <dxfs count="76"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s">
        <v>#N/A Invalid Security</v>
        <stp/>
        <stp>##V3_BDPV12</stp>
        <stp/>
        <stp>VOLUME_AVG_30D</stp>
        <stp>[DB_Vaneck_Fubon ETF Forecast 20210910.xlsx]Sheet1!R1C6</stp>
        <tr r="F1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Z44"/>
  <sheetViews>
    <sheetView tabSelected="1" zoomScaleNormal="100" workbookViewId="0">
      <selection activeCell="A8" sqref="A8:F8"/>
    </sheetView>
  </sheetViews>
  <sheetFormatPr defaultRowHeight="15"/>
  <cols>
    <col min="1" max="1" width="24.5703125" bestFit="1" customWidth="1"/>
    <col min="2" max="2" width="13.7109375" style="26" bestFit="1" customWidth="1"/>
    <col min="3" max="3" width="14.7109375" style="26" bestFit="1" customWidth="1"/>
    <col min="4" max="4" width="14.7109375" style="26" customWidth="1"/>
    <col min="5" max="5" width="14.28515625" style="26" bestFit="1" customWidth="1"/>
    <col min="6" max="6" width="15.7109375" style="26" bestFit="1" customWidth="1"/>
    <col min="7" max="8" width="9.28515625" bestFit="1" customWidth="1"/>
    <col min="9" max="9" width="9.28515625" style="25" customWidth="1"/>
    <col min="10" max="10" width="9.28515625" bestFit="1" customWidth="1"/>
    <col min="12" max="13" width="9.28515625" style="44" bestFit="1" customWidth="1"/>
    <col min="14" max="14" width="12" style="44" bestFit="1" customWidth="1"/>
    <col min="15" max="15" width="9.7109375" style="44" bestFit="1" customWidth="1"/>
    <col min="16" max="17" width="8.85546875" style="44"/>
    <col min="18" max="18" width="14.7109375" bestFit="1" customWidth="1"/>
    <col min="19" max="19" width="12" bestFit="1" customWidth="1"/>
    <col min="20" max="21" width="9.28515625" bestFit="1" customWidth="1"/>
    <col min="22" max="22" width="15.140625" bestFit="1" customWidth="1"/>
    <col min="23" max="24" width="11" bestFit="1" customWidth="1"/>
    <col min="25" max="25" width="10.5703125" bestFit="1" customWidth="1"/>
  </cols>
  <sheetData>
    <row r="1" spans="1:26">
      <c r="B1"/>
      <c r="C1"/>
      <c r="D1" s="25"/>
      <c r="E1"/>
      <c r="F1" s="30" t="str">
        <f>_xll.BDP(A1,"VOLUME_AVG_30D")</f>
        <v>#N/A Invalid Security</v>
      </c>
      <c r="L1" s="52" t="s">
        <v>0</v>
      </c>
      <c r="M1" s="52"/>
      <c r="N1" s="52" t="s">
        <v>1</v>
      </c>
      <c r="O1" s="52"/>
      <c r="P1" s="52" t="s">
        <v>61</v>
      </c>
      <c r="Q1" s="52"/>
    </row>
    <row r="2" spans="1:26" ht="42" customHeight="1">
      <c r="A2" s="11" t="s">
        <v>2</v>
      </c>
      <c r="B2" s="11" t="s">
        <v>3</v>
      </c>
      <c r="C2" s="11" t="s">
        <v>4</v>
      </c>
      <c r="D2" s="11" t="s">
        <v>59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60</v>
      </c>
      <c r="J2" s="11" t="s">
        <v>9</v>
      </c>
      <c r="K2" s="11"/>
      <c r="L2" s="11" t="s">
        <v>10</v>
      </c>
      <c r="M2" s="11" t="s">
        <v>11</v>
      </c>
      <c r="N2" s="11" t="s">
        <v>10</v>
      </c>
      <c r="O2" s="11" t="s">
        <v>11</v>
      </c>
      <c r="P2" s="11" t="s">
        <v>10</v>
      </c>
      <c r="Q2" s="11" t="s">
        <v>11</v>
      </c>
      <c r="W2" s="4"/>
      <c r="X2" s="4"/>
      <c r="Y2" s="6"/>
      <c r="Z2" s="6"/>
    </row>
    <row r="3" spans="1:26" s="2" customFormat="1">
      <c r="A3" s="13" t="s">
        <v>54</v>
      </c>
      <c r="B3" s="36">
        <v>4396105.6508668056</v>
      </c>
      <c r="C3" s="21">
        <v>0</v>
      </c>
      <c r="D3" s="21">
        <v>5243785.3508075746</v>
      </c>
      <c r="E3" s="47">
        <f t="shared" ref="E3:E44" si="0">SUM(B3:D3)</f>
        <v>9639891.0016743802</v>
      </c>
      <c r="F3" s="9">
        <v>3575553</v>
      </c>
      <c r="G3" s="10">
        <f t="shared" ref="G3:G44" si="1">ABS(B3/$F3)</f>
        <v>1.229489718336382</v>
      </c>
      <c r="H3" s="10">
        <f t="shared" ref="H3:H44" si="2">ABS(C3/$F3)</f>
        <v>0</v>
      </c>
      <c r="I3" s="10">
        <f t="shared" ref="I3:I44" si="3">ABS(D3/$F3)</f>
        <v>1.4665662488592883</v>
      </c>
      <c r="J3" s="10">
        <f t="shared" ref="J3:J44" si="4">ABS(E3/$F3)</f>
        <v>2.6960559671956701</v>
      </c>
      <c r="K3" s="12"/>
      <c r="L3" s="45">
        <v>0</v>
      </c>
      <c r="M3" s="45">
        <v>1.7529358322995493E-2</v>
      </c>
      <c r="N3" s="43" t="s">
        <v>85</v>
      </c>
      <c r="O3" s="43" t="s">
        <v>85</v>
      </c>
      <c r="P3" s="43">
        <v>0</v>
      </c>
      <c r="Q3" s="43">
        <v>1.8984110641290162E-2</v>
      </c>
      <c r="R3" s="25"/>
      <c r="S3" s="25"/>
      <c r="T3" s="25"/>
      <c r="U3" s="25"/>
      <c r="V3" s="25"/>
      <c r="W3" s="25"/>
      <c r="X3" s="25"/>
      <c r="Y3" s="25"/>
      <c r="Z3" s="25"/>
    </row>
    <row r="4" spans="1:26" s="2" customFormat="1">
      <c r="A4" s="13" t="s">
        <v>51</v>
      </c>
      <c r="B4" s="21">
        <v>3501123.8876302657</v>
      </c>
      <c r="C4" s="21">
        <v>-1984691.8243271713</v>
      </c>
      <c r="D4" s="21">
        <v>3879918.7809969056</v>
      </c>
      <c r="E4" s="47">
        <f t="shared" si="0"/>
        <v>5396350.8443</v>
      </c>
      <c r="F4" s="9">
        <v>6238560</v>
      </c>
      <c r="G4" s="10">
        <f t="shared" si="1"/>
        <v>0.56120705541507421</v>
      </c>
      <c r="H4" s="10">
        <f t="shared" si="2"/>
        <v>0.318133002540197</v>
      </c>
      <c r="I4" s="10">
        <f t="shared" si="3"/>
        <v>0.62192537716987661</v>
      </c>
      <c r="J4" s="10">
        <f t="shared" si="4"/>
        <v>0.86499943004475388</v>
      </c>
      <c r="K4" s="1"/>
      <c r="L4" s="22">
        <v>0</v>
      </c>
      <c r="M4" s="22">
        <v>2.1324300486186169E-2</v>
      </c>
      <c r="N4" s="33">
        <v>2.7921806414696541E-2</v>
      </c>
      <c r="O4" s="33">
        <v>1.7504447795308957E-2</v>
      </c>
      <c r="P4" s="33">
        <v>0</v>
      </c>
      <c r="Q4" s="33">
        <v>2.1455438872657797E-2</v>
      </c>
      <c r="R4" s="24"/>
      <c r="S4" s="25"/>
      <c r="T4" s="29"/>
      <c r="U4" s="28"/>
      <c r="V4" s="28"/>
      <c r="W4" s="26"/>
      <c r="X4" s="26"/>
      <c r="Y4" s="27"/>
      <c r="Z4" s="26"/>
    </row>
    <row r="5" spans="1:26" s="4" customFormat="1" ht="14.25" customHeight="1">
      <c r="A5" s="12" t="s">
        <v>57</v>
      </c>
      <c r="B5" s="39"/>
      <c r="C5" s="39">
        <v>2000827.7347582669</v>
      </c>
      <c r="D5" s="39">
        <v>1903749.3119393806</v>
      </c>
      <c r="E5" s="47">
        <f t="shared" si="0"/>
        <v>3904577.0466976473</v>
      </c>
      <c r="F5" s="9">
        <v>2143443</v>
      </c>
      <c r="G5" s="10">
        <f t="shared" si="1"/>
        <v>0</v>
      </c>
      <c r="H5" s="10">
        <f t="shared" si="2"/>
        <v>0.93346440038679213</v>
      </c>
      <c r="I5" s="10">
        <f t="shared" si="3"/>
        <v>0.88817351893163499</v>
      </c>
      <c r="J5" s="10">
        <f t="shared" si="4"/>
        <v>1.8216379193184271</v>
      </c>
      <c r="K5" s="12"/>
      <c r="L5" s="43"/>
      <c r="M5" s="43"/>
      <c r="N5" s="43">
        <v>0</v>
      </c>
      <c r="O5" s="43">
        <v>9.8096101542861098E-3</v>
      </c>
      <c r="P5" s="43">
        <v>0</v>
      </c>
      <c r="Q5" s="43">
        <v>1.0545086965858833E-2</v>
      </c>
      <c r="R5" s="25"/>
      <c r="S5" s="25"/>
      <c r="T5" s="25"/>
      <c r="U5" s="25"/>
      <c r="V5" s="25"/>
      <c r="W5" s="25"/>
      <c r="X5" s="25"/>
      <c r="Y5" s="25"/>
      <c r="Z5" s="25"/>
    </row>
    <row r="6" spans="1:26" s="2" customFormat="1">
      <c r="A6" s="12" t="s">
        <v>55</v>
      </c>
      <c r="B6" s="21"/>
      <c r="C6" s="21">
        <v>3100687.5125035495</v>
      </c>
      <c r="D6" s="21">
        <v>0</v>
      </c>
      <c r="E6" s="47">
        <f t="shared" si="0"/>
        <v>3100687.5125035495</v>
      </c>
      <c r="F6" s="9">
        <v>12858620</v>
      </c>
      <c r="G6" s="10">
        <f t="shared" si="1"/>
        <v>0</v>
      </c>
      <c r="H6" s="10">
        <f t="shared" si="2"/>
        <v>0.24113688035757722</v>
      </c>
      <c r="I6" s="10">
        <f t="shared" si="3"/>
        <v>0</v>
      </c>
      <c r="J6" s="10">
        <f t="shared" si="4"/>
        <v>0.24113688035757722</v>
      </c>
      <c r="K6" s="12"/>
      <c r="L6" s="43"/>
      <c r="M6" s="43"/>
      <c r="N6" s="43">
        <v>0</v>
      </c>
      <c r="O6" s="43">
        <v>8.6357721545847581E-3</v>
      </c>
      <c r="P6" s="43" t="s">
        <v>85</v>
      </c>
      <c r="Q6" s="43" t="s">
        <v>85</v>
      </c>
      <c r="R6" s="24"/>
      <c r="S6" s="25"/>
      <c r="T6" s="29"/>
      <c r="U6" s="28"/>
      <c r="V6" s="28"/>
      <c r="W6" s="26"/>
      <c r="X6" s="26"/>
      <c r="Y6" s="27"/>
      <c r="Z6" s="26"/>
    </row>
    <row r="7" spans="1:26" s="2" customFormat="1">
      <c r="A7" s="12" t="s">
        <v>83</v>
      </c>
      <c r="B7" s="39"/>
      <c r="C7" s="39">
        <v>2964309.7792223138</v>
      </c>
      <c r="D7" s="39">
        <v>0</v>
      </c>
      <c r="E7" s="47">
        <f t="shared" si="0"/>
        <v>2964309.7792223138</v>
      </c>
      <c r="F7" s="9">
        <v>10974930</v>
      </c>
      <c r="G7" s="10">
        <f t="shared" si="1"/>
        <v>0</v>
      </c>
      <c r="H7" s="10">
        <f t="shared" si="2"/>
        <v>0.27009828574964156</v>
      </c>
      <c r="I7" s="10">
        <f t="shared" si="3"/>
        <v>0</v>
      </c>
      <c r="J7" s="10">
        <f t="shared" si="4"/>
        <v>0.27009828574964156</v>
      </c>
      <c r="K7" s="12"/>
      <c r="L7" s="43"/>
      <c r="M7" s="43"/>
      <c r="N7" s="43">
        <v>0</v>
      </c>
      <c r="O7" s="43">
        <v>6.3751479269415377E-3</v>
      </c>
      <c r="P7" s="43" t="s">
        <v>85</v>
      </c>
      <c r="Q7" s="43" t="s">
        <v>85</v>
      </c>
      <c r="R7" s="25"/>
      <c r="S7" s="25"/>
      <c r="T7" s="25"/>
      <c r="U7" s="25"/>
      <c r="V7" s="25"/>
      <c r="W7" s="25"/>
      <c r="X7" s="25"/>
      <c r="Y7" s="25"/>
      <c r="Z7" s="25"/>
    </row>
    <row r="8" spans="1:26" s="2" customFormat="1">
      <c r="A8" s="12" t="s">
        <v>77</v>
      </c>
      <c r="B8" s="21"/>
      <c r="C8" s="21">
        <v>2454468.3963873414</v>
      </c>
      <c r="D8" s="21">
        <v>0</v>
      </c>
      <c r="E8" s="47">
        <f t="shared" si="0"/>
        <v>2454468.3963873414</v>
      </c>
      <c r="F8" s="9">
        <v>554317.6</v>
      </c>
      <c r="G8" s="10">
        <f t="shared" si="1"/>
        <v>0</v>
      </c>
      <c r="H8" s="10">
        <f t="shared" si="2"/>
        <v>4.4279099137161468</v>
      </c>
      <c r="I8" s="10">
        <f t="shared" si="3"/>
        <v>0</v>
      </c>
      <c r="J8" s="10">
        <f t="shared" si="4"/>
        <v>4.4279099137161468</v>
      </c>
      <c r="K8" s="1"/>
      <c r="L8" s="33"/>
      <c r="M8" s="33"/>
      <c r="N8" s="33">
        <v>0</v>
      </c>
      <c r="O8" s="33">
        <v>4.4999999999999998E-2</v>
      </c>
      <c r="P8" s="33" t="s">
        <v>85</v>
      </c>
      <c r="Q8" s="33" t="s">
        <v>85</v>
      </c>
      <c r="R8" s="25"/>
      <c r="S8" s="25"/>
      <c r="T8" s="25"/>
      <c r="U8" s="25"/>
      <c r="V8" s="25"/>
      <c r="W8" s="25"/>
      <c r="X8" s="25"/>
      <c r="Y8" s="25"/>
      <c r="Z8" s="25"/>
    </row>
    <row r="9" spans="1:26" s="4" customFormat="1">
      <c r="A9" s="12" t="s">
        <v>58</v>
      </c>
      <c r="B9" s="39"/>
      <c r="C9" s="39">
        <v>1050121.5247486937</v>
      </c>
      <c r="D9" s="39">
        <v>1395330.5140019485</v>
      </c>
      <c r="E9" s="47">
        <f t="shared" si="0"/>
        <v>2445452.038750642</v>
      </c>
      <c r="F9" s="9">
        <v>1097810</v>
      </c>
      <c r="G9" s="10">
        <f t="shared" si="1"/>
        <v>0</v>
      </c>
      <c r="H9" s="10">
        <f t="shared" si="2"/>
        <v>0.95656035629908065</v>
      </c>
      <c r="I9" s="10">
        <f t="shared" si="3"/>
        <v>1.2710127563075109</v>
      </c>
      <c r="J9" s="10">
        <f t="shared" si="4"/>
        <v>2.2275731126065912</v>
      </c>
      <c r="K9" s="12"/>
      <c r="L9" s="43"/>
      <c r="M9" s="43"/>
      <c r="N9" s="43">
        <v>0</v>
      </c>
      <c r="O9" s="43">
        <v>1.0253767135129316E-2</v>
      </c>
      <c r="P9" s="43">
        <v>0</v>
      </c>
      <c r="Q9" s="43">
        <v>1.44255532847624E-2</v>
      </c>
      <c r="R9" s="25"/>
      <c r="S9" s="25"/>
      <c r="T9" s="25"/>
      <c r="U9" s="25"/>
      <c r="V9" s="25"/>
      <c r="W9" s="25"/>
      <c r="X9" s="25"/>
      <c r="Y9" s="25"/>
      <c r="Z9" s="25"/>
    </row>
    <row r="10" spans="1:26" s="2" customFormat="1">
      <c r="A10" s="13" t="s">
        <v>12</v>
      </c>
      <c r="B10" s="21">
        <v>-645150.36584675312</v>
      </c>
      <c r="C10" s="21">
        <v>933992.14098662697</v>
      </c>
      <c r="D10" s="21">
        <v>2023721.169441402</v>
      </c>
      <c r="E10" s="47">
        <f t="shared" si="0"/>
        <v>2312562.9445812758</v>
      </c>
      <c r="F10" s="9">
        <v>2703792</v>
      </c>
      <c r="G10" s="10">
        <f t="shared" si="1"/>
        <v>0.23860946620403978</v>
      </c>
      <c r="H10" s="10">
        <f t="shared" si="2"/>
        <v>0.34543786688718175</v>
      </c>
      <c r="I10" s="10">
        <f t="shared" si="3"/>
        <v>0.74847516726190544</v>
      </c>
      <c r="J10" s="10">
        <f t="shared" si="4"/>
        <v>0.85530356794504747</v>
      </c>
      <c r="K10" s="3"/>
      <c r="L10" s="22">
        <v>0.11805091616273529</v>
      </c>
      <c r="M10" s="22">
        <v>0.11182167110510141</v>
      </c>
      <c r="N10" s="33">
        <v>7.2942707821962965E-2</v>
      </c>
      <c r="O10" s="33">
        <v>0.08</v>
      </c>
      <c r="P10" s="33">
        <v>8.2914211100277163E-2</v>
      </c>
      <c r="Q10" s="33">
        <v>0.1</v>
      </c>
      <c r="R10" s="24"/>
      <c r="S10" s="31"/>
      <c r="T10" s="29"/>
      <c r="U10" s="28"/>
      <c r="V10" s="28"/>
      <c r="W10" s="26"/>
      <c r="X10" s="26"/>
      <c r="Y10" s="27"/>
      <c r="Z10" s="26"/>
    </row>
    <row r="11" spans="1:26" s="2" customFormat="1">
      <c r="A11" s="12" t="s">
        <v>68</v>
      </c>
      <c r="B11" s="21"/>
      <c r="C11" s="21">
        <v>2277519.050160035</v>
      </c>
      <c r="D11" s="21">
        <v>-27520.863551281858</v>
      </c>
      <c r="E11" s="47">
        <f t="shared" si="0"/>
        <v>2249998.1866087532</v>
      </c>
      <c r="F11" s="9">
        <v>6779067</v>
      </c>
      <c r="G11" s="10">
        <f t="shared" si="1"/>
        <v>0</v>
      </c>
      <c r="H11" s="10">
        <f t="shared" si="2"/>
        <v>0.33596349618023175</v>
      </c>
      <c r="I11" s="10">
        <f t="shared" si="3"/>
        <v>4.0596830730957314E-3</v>
      </c>
      <c r="J11" s="10">
        <f t="shared" si="4"/>
        <v>0.33190381310713601</v>
      </c>
      <c r="K11" s="12"/>
      <c r="L11" s="43"/>
      <c r="M11" s="43"/>
      <c r="N11" s="43">
        <v>0</v>
      </c>
      <c r="O11" s="43">
        <v>6.6527773301215693E-3</v>
      </c>
      <c r="P11" s="43">
        <v>8.9555195740664319E-3</v>
      </c>
      <c r="Q11" s="43">
        <v>8.8664470651294187E-3</v>
      </c>
      <c r="R11" s="25"/>
      <c r="S11" s="25"/>
      <c r="T11" s="29"/>
      <c r="U11" s="28"/>
      <c r="V11" s="28"/>
      <c r="W11" s="26"/>
      <c r="X11" s="26"/>
      <c r="Y11" s="27"/>
      <c r="Z11" s="27"/>
    </row>
    <row r="12" spans="1:26" s="2" customFormat="1">
      <c r="A12" s="13" t="s">
        <v>81</v>
      </c>
      <c r="B12" s="21"/>
      <c r="C12" s="21">
        <v>1867270.6186250194</v>
      </c>
      <c r="D12" s="21">
        <v>0</v>
      </c>
      <c r="E12" s="47">
        <f t="shared" si="0"/>
        <v>1867270.6186250194</v>
      </c>
      <c r="F12" s="9">
        <v>10902700</v>
      </c>
      <c r="G12" s="10">
        <f t="shared" si="1"/>
        <v>0</v>
      </c>
      <c r="H12" s="10">
        <f t="shared" si="2"/>
        <v>0.17126680717849885</v>
      </c>
      <c r="I12" s="10">
        <f t="shared" si="3"/>
        <v>0</v>
      </c>
      <c r="J12" s="10">
        <f t="shared" si="4"/>
        <v>0.17126680717849885</v>
      </c>
      <c r="K12" s="1"/>
      <c r="L12" s="33"/>
      <c r="M12" s="33"/>
      <c r="N12" s="33">
        <v>0</v>
      </c>
      <c r="O12" s="33">
        <v>8.2316548878968131E-3</v>
      </c>
      <c r="P12" s="33" t="s">
        <v>85</v>
      </c>
      <c r="Q12" s="33" t="s">
        <v>85</v>
      </c>
      <c r="R12" s="25"/>
      <c r="S12" s="25"/>
      <c r="T12" s="29"/>
      <c r="U12" s="28"/>
      <c r="V12" s="28"/>
      <c r="W12" s="26"/>
      <c r="X12" s="26"/>
      <c r="Y12" s="27"/>
      <c r="Z12" s="26"/>
    </row>
    <row r="13" spans="1:26" s="2" customFormat="1">
      <c r="A13" s="13" t="s">
        <v>15</v>
      </c>
      <c r="B13" s="21">
        <v>-384565.55495053343</v>
      </c>
      <c r="C13" s="21">
        <v>-1665428.217701802</v>
      </c>
      <c r="D13" s="21">
        <v>3456735.566127168</v>
      </c>
      <c r="E13" s="47">
        <f t="shared" si="0"/>
        <v>1406741.7934748325</v>
      </c>
      <c r="F13" s="9">
        <v>3375880</v>
      </c>
      <c r="G13" s="10">
        <f t="shared" si="1"/>
        <v>0.11391564716474917</v>
      </c>
      <c r="H13" s="10">
        <f t="shared" si="2"/>
        <v>0.49333158101052232</v>
      </c>
      <c r="I13" s="10">
        <f t="shared" si="3"/>
        <v>1.0239509597874237</v>
      </c>
      <c r="J13" s="10">
        <f t="shared" si="4"/>
        <v>0.41670373161215224</v>
      </c>
      <c r="K13" s="3"/>
      <c r="L13" s="22">
        <v>9.3056613973520705E-2</v>
      </c>
      <c r="M13" s="22">
        <v>8.9668542051424258E-2</v>
      </c>
      <c r="N13" s="33">
        <v>8.1925348596100997E-2</v>
      </c>
      <c r="O13" s="33">
        <v>7.0000000000000007E-2</v>
      </c>
      <c r="P13" s="33">
        <v>7.2349954549566539E-2</v>
      </c>
      <c r="Q13" s="33">
        <v>0.1</v>
      </c>
      <c r="R13" s="24"/>
      <c r="S13" s="25"/>
      <c r="T13" s="29"/>
      <c r="U13" s="28"/>
      <c r="V13" s="28"/>
      <c r="W13" s="26"/>
      <c r="X13" s="26"/>
      <c r="Y13" s="27"/>
      <c r="Z13" s="26"/>
    </row>
    <row r="14" spans="1:26" s="2" customFormat="1">
      <c r="A14" s="35" t="s">
        <v>84</v>
      </c>
      <c r="B14" s="21"/>
      <c r="C14" s="21">
        <v>1318226.3733148219</v>
      </c>
      <c r="D14" s="21">
        <v>0</v>
      </c>
      <c r="E14" s="47">
        <f t="shared" si="0"/>
        <v>1318226.3733148219</v>
      </c>
      <c r="F14" s="9">
        <v>10352850</v>
      </c>
      <c r="G14" s="10">
        <f t="shared" si="1"/>
        <v>0</v>
      </c>
      <c r="H14" s="10">
        <f t="shared" si="2"/>
        <v>0.12732980515653389</v>
      </c>
      <c r="I14" s="10">
        <f t="shared" si="3"/>
        <v>0</v>
      </c>
      <c r="J14" s="10">
        <f t="shared" si="4"/>
        <v>0.12732980515653389</v>
      </c>
      <c r="K14" s="1"/>
      <c r="L14" s="33"/>
      <c r="M14" s="33"/>
      <c r="N14" s="33">
        <v>0</v>
      </c>
      <c r="O14" s="33">
        <v>4.3991574731139446E-3</v>
      </c>
      <c r="P14" s="33" t="s">
        <v>85</v>
      </c>
      <c r="Q14" s="33" t="s">
        <v>85</v>
      </c>
      <c r="R14" s="24"/>
      <c r="S14" s="27"/>
      <c r="T14" s="29"/>
      <c r="U14" s="28"/>
      <c r="V14" s="28"/>
      <c r="W14" s="26"/>
      <c r="X14" s="26"/>
      <c r="Y14" s="27"/>
      <c r="Z14" s="26"/>
    </row>
    <row r="15" spans="1:26" s="2" customFormat="1">
      <c r="A15" s="12" t="s">
        <v>48</v>
      </c>
      <c r="B15" s="39">
        <v>-581286.76148308394</v>
      </c>
      <c r="C15" s="39">
        <v>-2165394.4547941717</v>
      </c>
      <c r="D15" s="39">
        <v>3988944.8149954141</v>
      </c>
      <c r="E15" s="47">
        <f t="shared" si="0"/>
        <v>1242263.5987181584</v>
      </c>
      <c r="F15" s="9">
        <v>12477810</v>
      </c>
      <c r="G15" s="10">
        <f t="shared" si="1"/>
        <v>4.6585639746324389E-2</v>
      </c>
      <c r="H15" s="10">
        <f t="shared" si="2"/>
        <v>0.1735396239239235</v>
      </c>
      <c r="I15" s="10">
        <f t="shared" si="3"/>
        <v>0.31968308661499206</v>
      </c>
      <c r="J15" s="10">
        <f t="shared" si="4"/>
        <v>9.955782294474419E-2</v>
      </c>
      <c r="K15" s="12"/>
      <c r="L15" s="45">
        <v>1.4519840080491035E-2</v>
      </c>
      <c r="M15" s="45">
        <v>1.1861546733812662E-2</v>
      </c>
      <c r="N15" s="43">
        <v>1.8152198444951959E-2</v>
      </c>
      <c r="O15" s="43">
        <v>1.0176492855799035E-2</v>
      </c>
      <c r="P15" s="43">
        <v>0</v>
      </c>
      <c r="Q15" s="43">
        <v>1.4109221502648619E-2</v>
      </c>
      <c r="R15" s="25"/>
      <c r="S15" s="25"/>
      <c r="T15" s="25"/>
      <c r="U15" s="25"/>
      <c r="V15" s="25"/>
      <c r="W15" s="25"/>
      <c r="X15" s="25"/>
      <c r="Y15" s="25"/>
      <c r="Z15" s="25"/>
    </row>
    <row r="16" spans="1:26" s="4" customFormat="1">
      <c r="A16" s="12" t="s">
        <v>45</v>
      </c>
      <c r="B16" s="21">
        <v>-86307.540955831064</v>
      </c>
      <c r="C16" s="21">
        <v>-1167072.9588536457</v>
      </c>
      <c r="D16" s="21">
        <v>2296009.1255656001</v>
      </c>
      <c r="E16" s="47">
        <f t="shared" si="0"/>
        <v>1042628.6257561233</v>
      </c>
      <c r="F16" s="9">
        <v>3807867</v>
      </c>
      <c r="G16" s="10">
        <f t="shared" si="1"/>
        <v>2.2665587048032683E-2</v>
      </c>
      <c r="H16" s="10">
        <f t="shared" si="2"/>
        <v>0.3064899480085953</v>
      </c>
      <c r="I16" s="10">
        <f t="shared" si="3"/>
        <v>0.60296463231662245</v>
      </c>
      <c r="J16" s="10">
        <f t="shared" si="4"/>
        <v>0.27380909725999447</v>
      </c>
      <c r="K16" s="1"/>
      <c r="L16" s="22">
        <v>9.9662340065698705E-3</v>
      </c>
      <c r="M16" s="22">
        <v>9.5223124320228669E-3</v>
      </c>
      <c r="N16" s="33">
        <v>1.3514649834616657E-2</v>
      </c>
      <c r="O16" s="33">
        <v>8.6774730411805865E-3</v>
      </c>
      <c r="P16" s="33">
        <v>0</v>
      </c>
      <c r="Q16" s="33">
        <v>1.0658372907689007E-2</v>
      </c>
      <c r="R16" s="24"/>
      <c r="S16" s="25"/>
      <c r="T16" s="29"/>
      <c r="U16" s="28"/>
      <c r="V16" s="28"/>
      <c r="W16" s="26"/>
      <c r="X16" s="26"/>
      <c r="Y16" s="27"/>
      <c r="Z16" s="26"/>
    </row>
    <row r="17" spans="1:26" s="2" customFormat="1">
      <c r="A17" s="13" t="s">
        <v>13</v>
      </c>
      <c r="B17" s="21">
        <v>-355628.42193171196</v>
      </c>
      <c r="C17" s="21">
        <v>582563.82371112891</v>
      </c>
      <c r="D17" s="21">
        <v>805936.06018604711</v>
      </c>
      <c r="E17" s="47">
        <f t="shared" si="0"/>
        <v>1032871.4619654641</v>
      </c>
      <c r="F17" s="9">
        <v>11965080</v>
      </c>
      <c r="G17" s="10">
        <f t="shared" si="1"/>
        <v>2.9722193410467123E-2</v>
      </c>
      <c r="H17" s="10">
        <f t="shared" si="2"/>
        <v>4.8688669337031504E-2</v>
      </c>
      <c r="I17" s="10">
        <f t="shared" si="3"/>
        <v>6.7357348232192943E-2</v>
      </c>
      <c r="J17" s="10">
        <f t="shared" si="4"/>
        <v>8.632382415875732E-2</v>
      </c>
      <c r="K17" s="3"/>
      <c r="L17" s="22">
        <v>0.15387204413497327</v>
      </c>
      <c r="M17" s="22">
        <v>0.15</v>
      </c>
      <c r="N17" s="33">
        <v>7.4815673237785735E-2</v>
      </c>
      <c r="O17" s="42">
        <v>0.08</v>
      </c>
      <c r="P17" s="33">
        <v>9.198833767915196E-2</v>
      </c>
      <c r="Q17" s="42">
        <v>0.1</v>
      </c>
      <c r="R17" s="24"/>
      <c r="S17" s="27"/>
      <c r="T17" s="29"/>
      <c r="U17" s="28"/>
      <c r="V17" s="28"/>
      <c r="W17" s="26"/>
      <c r="X17" s="26"/>
      <c r="Y17" s="27"/>
      <c r="Z17" s="8"/>
    </row>
    <row r="18" spans="1:26" s="2" customFormat="1">
      <c r="A18" s="13" t="s">
        <v>56</v>
      </c>
      <c r="B18" s="21"/>
      <c r="C18" s="21">
        <v>941813.99763540633</v>
      </c>
      <c r="D18" s="21">
        <v>-94845.726834643167</v>
      </c>
      <c r="E18" s="47">
        <f t="shared" si="0"/>
        <v>846968.27080076316</v>
      </c>
      <c r="F18" s="9">
        <v>205826.7</v>
      </c>
      <c r="G18" s="10">
        <f t="shared" si="1"/>
        <v>0</v>
      </c>
      <c r="H18" s="10">
        <f t="shared" si="2"/>
        <v>4.5757620252154183</v>
      </c>
      <c r="I18" s="10">
        <f t="shared" si="3"/>
        <v>0.46080380647721197</v>
      </c>
      <c r="J18" s="10">
        <f t="shared" si="4"/>
        <v>4.1149582187382059</v>
      </c>
      <c r="K18" s="12"/>
      <c r="L18" s="33"/>
      <c r="M18" s="33"/>
      <c r="N18" s="33">
        <v>0</v>
      </c>
      <c r="O18" s="42">
        <v>1.211415982339774E-2</v>
      </c>
      <c r="P18" s="33">
        <v>1.7451459028032159E-2</v>
      </c>
      <c r="Q18" s="42">
        <v>1.6123583925072908E-2</v>
      </c>
      <c r="R18" s="24"/>
      <c r="S18" s="25"/>
      <c r="T18" s="29"/>
      <c r="U18" s="28"/>
      <c r="V18" s="28"/>
      <c r="W18" s="26"/>
      <c r="X18" s="26"/>
      <c r="Y18" s="27"/>
      <c r="Z18" s="27"/>
    </row>
    <row r="19" spans="1:26" s="2" customFormat="1">
      <c r="A19" s="23" t="s">
        <v>14</v>
      </c>
      <c r="B19" s="21">
        <v>-226984.47573140031</v>
      </c>
      <c r="C19" s="21">
        <v>-516640.7951740576</v>
      </c>
      <c r="D19" s="21">
        <v>1522278.6891195355</v>
      </c>
      <c r="E19" s="47">
        <f t="shared" si="0"/>
        <v>778653.4182140776</v>
      </c>
      <c r="F19" s="9">
        <v>1301193</v>
      </c>
      <c r="G19" s="10">
        <f t="shared" si="1"/>
        <v>0.17444335754296272</v>
      </c>
      <c r="H19" s="10">
        <f t="shared" si="2"/>
        <v>0.39705162506565711</v>
      </c>
      <c r="I19" s="10">
        <f t="shared" si="3"/>
        <v>1.1699099896168634</v>
      </c>
      <c r="J19" s="10">
        <f t="shared" si="4"/>
        <v>0.59841500700824368</v>
      </c>
      <c r="K19" s="3"/>
      <c r="L19" s="22">
        <v>4.3180544468301503E-2</v>
      </c>
      <c r="M19" s="22">
        <v>4.0887175358726609E-2</v>
      </c>
      <c r="N19" s="42">
        <v>5.080120678658992E-2</v>
      </c>
      <c r="O19" s="42">
        <v>4.6599451949584481E-2</v>
      </c>
      <c r="P19" s="42">
        <v>4.744977436566214E-2</v>
      </c>
      <c r="Q19" s="42">
        <v>6.1414082512508586E-2</v>
      </c>
      <c r="R19" s="24"/>
      <c r="S19" s="25"/>
      <c r="T19" s="29"/>
      <c r="U19" s="28"/>
      <c r="V19" s="28"/>
      <c r="W19" s="26"/>
      <c r="X19" s="26"/>
      <c r="Y19" s="27"/>
      <c r="Z19" s="8"/>
    </row>
    <row r="20" spans="1:26" s="2" customFormat="1">
      <c r="A20" s="13" t="s">
        <v>69</v>
      </c>
      <c r="B20" s="21"/>
      <c r="C20" s="21">
        <v>0</v>
      </c>
      <c r="D20" s="21">
        <v>293829.38815566828</v>
      </c>
      <c r="E20" s="47">
        <f t="shared" si="0"/>
        <v>293829.38815566828</v>
      </c>
      <c r="F20" s="9">
        <v>2560053</v>
      </c>
      <c r="G20" s="10">
        <f t="shared" si="1"/>
        <v>0</v>
      </c>
      <c r="H20" s="10">
        <f t="shared" si="2"/>
        <v>0</v>
      </c>
      <c r="I20" s="10">
        <f t="shared" si="3"/>
        <v>0.11477472855275585</v>
      </c>
      <c r="J20" s="10">
        <f t="shared" si="4"/>
        <v>0.11477472855275585</v>
      </c>
      <c r="K20" s="1"/>
      <c r="L20" s="33"/>
      <c r="M20" s="33"/>
      <c r="N20" s="42" t="s">
        <v>85</v>
      </c>
      <c r="O20" s="42" t="s">
        <v>85</v>
      </c>
      <c r="P20" s="42">
        <v>4.4849634111213954E-3</v>
      </c>
      <c r="Q20" s="42">
        <v>5.8978657966583942E-3</v>
      </c>
      <c r="R20" s="24"/>
      <c r="S20" s="25"/>
      <c r="T20" s="29"/>
      <c r="U20" s="28"/>
      <c r="V20" s="28"/>
      <c r="W20" s="26"/>
      <c r="X20" s="26"/>
      <c r="Y20" s="27"/>
      <c r="Z20" s="26"/>
    </row>
    <row r="21" spans="1:26" s="2" customFormat="1">
      <c r="A21" s="13" t="s">
        <v>25</v>
      </c>
      <c r="B21" s="36">
        <v>-107481.23393237544</v>
      </c>
      <c r="C21" s="21">
        <v>0</v>
      </c>
      <c r="D21" s="21">
        <v>0</v>
      </c>
      <c r="E21" s="47">
        <f t="shared" si="0"/>
        <v>-107481.23393237544</v>
      </c>
      <c r="F21" s="9">
        <v>6315600</v>
      </c>
      <c r="G21" s="10">
        <f t="shared" si="1"/>
        <v>1.7018372590470492E-2</v>
      </c>
      <c r="H21" s="10">
        <f t="shared" si="2"/>
        <v>0</v>
      </c>
      <c r="I21" s="10">
        <f t="shared" si="3"/>
        <v>0</v>
      </c>
      <c r="J21" s="10">
        <f t="shared" si="4"/>
        <v>1.7018372590470492E-2</v>
      </c>
      <c r="K21" s="12"/>
      <c r="L21" s="45">
        <v>5.2889404605749989E-3</v>
      </c>
      <c r="M21" s="45">
        <v>5.089703383047036E-3</v>
      </c>
      <c r="N21" s="43" t="s">
        <v>85</v>
      </c>
      <c r="O21" s="43" t="s">
        <v>85</v>
      </c>
      <c r="P21" s="43" t="s">
        <v>85</v>
      </c>
      <c r="Q21" s="43" t="s">
        <v>85</v>
      </c>
      <c r="R21" s="25"/>
      <c r="S21" s="25"/>
      <c r="T21" s="25"/>
      <c r="U21" s="25"/>
      <c r="V21" s="25"/>
      <c r="W21" s="25"/>
      <c r="X21" s="25"/>
      <c r="Y21" s="25"/>
      <c r="Z21" s="25"/>
    </row>
    <row r="22" spans="1:26">
      <c r="A22" s="38" t="s">
        <v>73</v>
      </c>
      <c r="B22" s="39"/>
      <c r="C22" s="39">
        <v>0</v>
      </c>
      <c r="D22" s="39">
        <v>-814500</v>
      </c>
      <c r="E22" s="47">
        <f t="shared" si="0"/>
        <v>-814500</v>
      </c>
      <c r="F22" s="9">
        <v>750563.3</v>
      </c>
      <c r="G22" s="10">
        <f t="shared" si="1"/>
        <v>0</v>
      </c>
      <c r="H22" s="10">
        <f t="shared" si="2"/>
        <v>0</v>
      </c>
      <c r="I22" s="10">
        <f t="shared" si="3"/>
        <v>1.085184953754067</v>
      </c>
      <c r="J22" s="10">
        <f t="shared" si="4"/>
        <v>1.085184953754067</v>
      </c>
      <c r="K22" s="12"/>
      <c r="L22" s="46"/>
      <c r="M22" s="46"/>
      <c r="N22" s="46" t="s">
        <v>85</v>
      </c>
      <c r="O22" s="46" t="s">
        <v>85</v>
      </c>
      <c r="P22" s="46">
        <v>4.2404609429525656E-3</v>
      </c>
      <c r="Q22" s="46">
        <v>0</v>
      </c>
      <c r="R22" s="25"/>
      <c r="S22" s="25"/>
      <c r="T22" s="25"/>
      <c r="U22" s="25"/>
      <c r="V22" s="25"/>
      <c r="W22" s="25"/>
      <c r="X22" s="25"/>
      <c r="Y22" s="25"/>
      <c r="Z22" s="25"/>
    </row>
    <row r="23" spans="1:26">
      <c r="A23" s="12" t="s">
        <v>30</v>
      </c>
      <c r="B23" s="39">
        <v>-177158.64564827038</v>
      </c>
      <c r="C23" s="39">
        <v>-507850.1827370784</v>
      </c>
      <c r="D23" s="39">
        <v>-229593.265585721</v>
      </c>
      <c r="E23" s="47">
        <f t="shared" si="0"/>
        <v>-914602.09397106979</v>
      </c>
      <c r="F23" s="9">
        <v>863660</v>
      </c>
      <c r="G23" s="10">
        <f t="shared" si="1"/>
        <v>0.20512544942253941</v>
      </c>
      <c r="H23" s="10">
        <f t="shared" si="2"/>
        <v>0.58802096049033004</v>
      </c>
      <c r="I23" s="10">
        <f t="shared" si="3"/>
        <v>0.26583755828187133</v>
      </c>
      <c r="J23" s="10">
        <f t="shared" si="4"/>
        <v>1.0589839681947408</v>
      </c>
      <c r="K23" s="12"/>
      <c r="L23" s="45">
        <v>3.1371887307300769E-2</v>
      </c>
      <c r="M23" s="45">
        <v>2.9029799490018292E-2</v>
      </c>
      <c r="N23" s="43">
        <v>1.5624550177068115E-2</v>
      </c>
      <c r="O23" s="43">
        <v>1.0205403956087475E-2</v>
      </c>
      <c r="P23" s="43">
        <v>3.4467693398253021E-2</v>
      </c>
      <c r="Q23" s="43">
        <v>3.1711895137871239E-2</v>
      </c>
      <c r="R23" s="25"/>
      <c r="S23" s="25"/>
      <c r="T23" s="25"/>
      <c r="U23" s="25"/>
      <c r="V23" s="25"/>
      <c r="W23" s="25"/>
      <c r="X23" s="25"/>
      <c r="Y23" s="25"/>
      <c r="Z23" s="25"/>
    </row>
    <row r="24" spans="1:26">
      <c r="A24" s="37" t="s">
        <v>18</v>
      </c>
      <c r="B24" s="48">
        <v>-247558.0962832761</v>
      </c>
      <c r="C24" s="21">
        <v>0</v>
      </c>
      <c r="D24" s="21">
        <v>-723591.16837168997</v>
      </c>
      <c r="E24" s="47">
        <f t="shared" si="0"/>
        <v>-971149.26465496607</v>
      </c>
      <c r="F24" s="9">
        <v>1457890</v>
      </c>
      <c r="G24" s="10">
        <f t="shared" si="1"/>
        <v>0.16980574411188507</v>
      </c>
      <c r="H24" s="10">
        <f t="shared" si="2"/>
        <v>0</v>
      </c>
      <c r="I24" s="10">
        <f t="shared" si="3"/>
        <v>0.49632768478533357</v>
      </c>
      <c r="J24" s="10">
        <f t="shared" si="4"/>
        <v>0.6661334288972186</v>
      </c>
      <c r="K24" s="49"/>
      <c r="L24" s="50">
        <v>1.4286011388838102E-2</v>
      </c>
      <c r="M24" s="50">
        <v>1.3012699941462124E-2</v>
      </c>
      <c r="N24" s="51" t="s">
        <v>85</v>
      </c>
      <c r="O24" s="51" t="s">
        <v>85</v>
      </c>
      <c r="P24" s="51">
        <v>1.5698708169580522E-2</v>
      </c>
      <c r="Q24" s="51">
        <v>1.2319630147641335E-2</v>
      </c>
      <c r="R24" s="25"/>
      <c r="S24" s="25"/>
      <c r="T24" s="25"/>
      <c r="U24" s="25"/>
      <c r="V24" s="25"/>
      <c r="W24" s="25"/>
      <c r="X24" s="25"/>
      <c r="Y24" s="25"/>
      <c r="Z24" s="25"/>
    </row>
    <row r="25" spans="1:26">
      <c r="A25" s="12" t="s">
        <v>20</v>
      </c>
      <c r="B25" s="21">
        <v>-275634.82162046432</v>
      </c>
      <c r="C25" s="21">
        <v>-730949.29586621653</v>
      </c>
      <c r="D25" s="21">
        <v>-136480.32423941605</v>
      </c>
      <c r="E25" s="47">
        <f t="shared" si="0"/>
        <v>-1143064.4417260969</v>
      </c>
      <c r="F25" s="9">
        <v>2636270</v>
      </c>
      <c r="G25" s="10">
        <f t="shared" si="1"/>
        <v>0.10455485273529051</v>
      </c>
      <c r="H25" s="10">
        <f t="shared" si="2"/>
        <v>0.27726647720689329</v>
      </c>
      <c r="I25" s="10">
        <f t="shared" si="3"/>
        <v>5.1770237585458262E-2</v>
      </c>
      <c r="J25" s="10">
        <f t="shared" si="4"/>
        <v>0.43359156752764205</v>
      </c>
      <c r="K25" s="1"/>
      <c r="L25" s="22">
        <v>7.6177968988996786E-2</v>
      </c>
      <c r="M25" s="22">
        <v>7.3277952048967948E-2</v>
      </c>
      <c r="N25" s="33">
        <v>6.1221759003906369E-2</v>
      </c>
      <c r="O25" s="33">
        <v>5.5E-2</v>
      </c>
      <c r="P25" s="33">
        <v>8.3706261331301213E-2</v>
      </c>
      <c r="Q25" s="33">
        <v>8.2402542462694003E-2</v>
      </c>
      <c r="R25" s="25"/>
      <c r="S25" s="25"/>
      <c r="T25" s="25"/>
      <c r="U25" s="25"/>
      <c r="V25" s="25"/>
      <c r="W25" s="25"/>
      <c r="X25" s="25"/>
      <c r="Y25" s="25"/>
      <c r="Z25" s="25"/>
    </row>
    <row r="26" spans="1:26">
      <c r="A26" s="12" t="s">
        <v>72</v>
      </c>
      <c r="B26" s="39"/>
      <c r="C26" s="39">
        <v>0</v>
      </c>
      <c r="D26" s="39">
        <v>-1158700</v>
      </c>
      <c r="E26" s="47">
        <f t="shared" si="0"/>
        <v>-1158700</v>
      </c>
      <c r="F26" s="9">
        <v>396860</v>
      </c>
      <c r="G26" s="10">
        <f t="shared" si="1"/>
        <v>0</v>
      </c>
      <c r="H26" s="10">
        <f t="shared" si="2"/>
        <v>0</v>
      </c>
      <c r="I26" s="10">
        <f t="shared" si="3"/>
        <v>2.9196694048278991</v>
      </c>
      <c r="J26" s="10">
        <f t="shared" si="4"/>
        <v>2.9196694048278991</v>
      </c>
      <c r="K26" s="12"/>
      <c r="L26" s="46"/>
      <c r="M26" s="46"/>
      <c r="N26" s="46" t="s">
        <v>85</v>
      </c>
      <c r="O26" s="46" t="s">
        <v>85</v>
      </c>
      <c r="P26" s="46">
        <v>2.6358439676759881E-3</v>
      </c>
      <c r="Q26" s="46">
        <v>0</v>
      </c>
      <c r="R26" s="25"/>
      <c r="S26" s="25"/>
      <c r="T26" s="25"/>
      <c r="U26" s="25"/>
      <c r="V26" s="25"/>
      <c r="W26" s="25"/>
      <c r="X26" s="25"/>
      <c r="Y26" s="25"/>
      <c r="Z26" s="25"/>
    </row>
    <row r="27" spans="1:26">
      <c r="A27" s="12" t="s">
        <v>74</v>
      </c>
      <c r="B27" s="39"/>
      <c r="C27" s="39">
        <v>0</v>
      </c>
      <c r="D27" s="39">
        <v>-1163400</v>
      </c>
      <c r="E27" s="47">
        <f t="shared" si="0"/>
        <v>-1163400</v>
      </c>
      <c r="F27" s="9">
        <v>2156580</v>
      </c>
      <c r="G27" s="10">
        <f t="shared" si="1"/>
        <v>0</v>
      </c>
      <c r="H27" s="10">
        <f t="shared" si="2"/>
        <v>0</v>
      </c>
      <c r="I27" s="10">
        <f t="shared" si="3"/>
        <v>0.53946526444648468</v>
      </c>
      <c r="J27" s="10">
        <f t="shared" si="4"/>
        <v>0.53946526444648468</v>
      </c>
      <c r="K27" s="12"/>
      <c r="L27" s="46"/>
      <c r="M27" s="46"/>
      <c r="N27" s="46" t="s">
        <v>85</v>
      </c>
      <c r="O27" s="46" t="s">
        <v>85</v>
      </c>
      <c r="P27" s="46">
        <v>3.8729790181101752E-3</v>
      </c>
      <c r="Q27" s="46">
        <v>0</v>
      </c>
      <c r="R27" s="25"/>
      <c r="T27" s="25"/>
      <c r="U27" s="25"/>
      <c r="V27" s="25"/>
      <c r="W27" s="25"/>
      <c r="X27" s="25"/>
      <c r="Y27" s="25"/>
      <c r="Z27" s="25"/>
    </row>
    <row r="28" spans="1:26">
      <c r="A28" s="12" t="s">
        <v>23</v>
      </c>
      <c r="B28" s="21">
        <v>-638284.51242268458</v>
      </c>
      <c r="C28" s="21">
        <v>170727.66756166238</v>
      </c>
      <c r="D28" s="21">
        <v>-807518.03915371653</v>
      </c>
      <c r="E28" s="47">
        <f t="shared" si="0"/>
        <v>-1275074.8840147387</v>
      </c>
      <c r="F28" s="9">
        <v>9585263</v>
      </c>
      <c r="G28" s="10">
        <f t="shared" si="1"/>
        <v>6.6590192926650485E-2</v>
      </c>
      <c r="H28" s="10">
        <f t="shared" si="2"/>
        <v>1.7811474506402421E-2</v>
      </c>
      <c r="I28" s="10">
        <f t="shared" si="3"/>
        <v>8.4245788472754116E-2</v>
      </c>
      <c r="J28" s="10">
        <f t="shared" si="4"/>
        <v>0.13302450689300219</v>
      </c>
      <c r="K28" s="1"/>
      <c r="L28" s="22">
        <v>1.4490978740048658E-2</v>
      </c>
      <c r="M28" s="22">
        <v>1.2836473204959216E-2</v>
      </c>
      <c r="N28" s="33">
        <v>8.8575451189258185E-3</v>
      </c>
      <c r="O28" s="33">
        <v>9.2155722932759018E-3</v>
      </c>
      <c r="P28" s="33">
        <v>1.5922886893131583E-2</v>
      </c>
      <c r="Q28" s="33">
        <v>1.4022449340609046E-2</v>
      </c>
      <c r="R28" s="25"/>
      <c r="T28" s="25"/>
      <c r="U28" s="25"/>
      <c r="V28" s="25"/>
      <c r="W28" s="25"/>
      <c r="X28" s="25"/>
      <c r="Y28" s="25"/>
      <c r="Z28" s="25"/>
    </row>
    <row r="29" spans="1:26">
      <c r="A29" s="12" t="s">
        <v>67</v>
      </c>
      <c r="B29" s="39"/>
      <c r="C29" s="39">
        <v>0</v>
      </c>
      <c r="D29" s="39">
        <v>-1391017.3577601742</v>
      </c>
      <c r="E29" s="47">
        <f t="shared" si="0"/>
        <v>-1391017.3577601742</v>
      </c>
      <c r="F29" s="9">
        <v>518746.7</v>
      </c>
      <c r="G29" s="10">
        <f t="shared" si="1"/>
        <v>0</v>
      </c>
      <c r="H29" s="10">
        <f t="shared" si="2"/>
        <v>0</v>
      </c>
      <c r="I29" s="10">
        <f t="shared" si="3"/>
        <v>2.681496302068378</v>
      </c>
      <c r="J29" s="10">
        <f t="shared" si="4"/>
        <v>2.681496302068378</v>
      </c>
      <c r="K29" s="12"/>
      <c r="L29" s="43"/>
      <c r="M29" s="43"/>
      <c r="N29" s="43" t="s">
        <v>85</v>
      </c>
      <c r="O29" s="43" t="s">
        <v>85</v>
      </c>
      <c r="P29" s="43">
        <v>1.650286908903472E-2</v>
      </c>
      <c r="Q29" s="43">
        <v>1.0997456110540208E-2</v>
      </c>
    </row>
    <row r="30" spans="1:26">
      <c r="A30" s="12" t="s">
        <v>27</v>
      </c>
      <c r="B30" s="39"/>
      <c r="C30" s="39">
        <v>-1587672.2328126025</v>
      </c>
      <c r="D30" s="39">
        <v>151019.94388148957</v>
      </c>
      <c r="E30" s="47">
        <f t="shared" si="0"/>
        <v>-1436652.288931113</v>
      </c>
      <c r="F30" s="9">
        <v>1016810</v>
      </c>
      <c r="G30" s="10">
        <f t="shared" si="1"/>
        <v>0</v>
      </c>
      <c r="H30" s="10">
        <f t="shared" si="2"/>
        <v>1.5614246838766364</v>
      </c>
      <c r="I30" s="10">
        <f t="shared" si="3"/>
        <v>0.14852326775060196</v>
      </c>
      <c r="J30" s="10">
        <f t="shared" si="4"/>
        <v>1.4129014161260343</v>
      </c>
      <c r="K30" s="12"/>
      <c r="L30" s="43"/>
      <c r="M30" s="43"/>
      <c r="N30" s="43">
        <v>1.378670672698366E-2</v>
      </c>
      <c r="O30" s="43">
        <v>6.5914139247963931E-3</v>
      </c>
      <c r="P30" s="43">
        <v>5.3193261764978902E-3</v>
      </c>
      <c r="Q30" s="43">
        <v>6.101378688824652E-3</v>
      </c>
      <c r="R30" s="25"/>
      <c r="T30" s="25"/>
      <c r="U30" s="25"/>
      <c r="V30" s="25"/>
      <c r="W30" s="25"/>
      <c r="X30" s="25"/>
      <c r="Y30" s="25"/>
      <c r="Z30" s="25"/>
    </row>
    <row r="31" spans="1:26">
      <c r="A31" s="12" t="s">
        <v>26</v>
      </c>
      <c r="B31" s="21">
        <v>-409786.89659644011</v>
      </c>
      <c r="C31" s="21">
        <v>-1186702.7952539208</v>
      </c>
      <c r="D31" s="21">
        <v>-183734.94788046321</v>
      </c>
      <c r="E31" s="47">
        <f t="shared" si="0"/>
        <v>-1780224.6397308242</v>
      </c>
      <c r="F31" s="9">
        <v>12476390</v>
      </c>
      <c r="G31" s="10">
        <f t="shared" si="1"/>
        <v>3.2844989343587379E-2</v>
      </c>
      <c r="H31" s="10">
        <f t="shared" si="2"/>
        <v>9.5115878491608616E-2</v>
      </c>
      <c r="I31" s="10">
        <f t="shared" si="3"/>
        <v>1.4726611454151658E-2</v>
      </c>
      <c r="J31" s="10">
        <f t="shared" si="4"/>
        <v>0.14268747928934766</v>
      </c>
      <c r="K31" s="1"/>
      <c r="L31" s="22">
        <v>1.3530179768796976E-2</v>
      </c>
      <c r="M31" s="22">
        <v>1.1735476499763737E-2</v>
      </c>
      <c r="N31" s="33">
        <v>1.2171900727674167E-2</v>
      </c>
      <c r="O31" s="33">
        <v>8.0014290611275622E-3</v>
      </c>
      <c r="P31" s="33">
        <v>1.4866689587395754E-2</v>
      </c>
      <c r="Q31" s="33">
        <v>1.4136099441762079E-2</v>
      </c>
      <c r="R31" s="24"/>
      <c r="T31" s="29"/>
      <c r="U31" s="28"/>
      <c r="V31" s="28"/>
      <c r="W31" s="26"/>
      <c r="X31" s="26"/>
      <c r="Y31" s="27"/>
      <c r="Z31" s="27"/>
    </row>
    <row r="32" spans="1:26">
      <c r="A32" s="12" t="s">
        <v>71</v>
      </c>
      <c r="B32" s="39"/>
      <c r="C32" s="39">
        <v>0</v>
      </c>
      <c r="D32" s="39">
        <v>-1951000</v>
      </c>
      <c r="E32" s="47">
        <f t="shared" si="0"/>
        <v>-1951000</v>
      </c>
      <c r="F32" s="9">
        <v>6399147</v>
      </c>
      <c r="G32" s="10">
        <f t="shared" si="1"/>
        <v>0</v>
      </c>
      <c r="H32" s="10">
        <f t="shared" si="2"/>
        <v>0</v>
      </c>
      <c r="I32" s="10">
        <f t="shared" si="3"/>
        <v>0.30488438537198786</v>
      </c>
      <c r="J32" s="10">
        <f t="shared" si="4"/>
        <v>0.30488438537198786</v>
      </c>
      <c r="K32" s="12"/>
      <c r="L32" s="46"/>
      <c r="M32" s="46"/>
      <c r="N32" s="46" t="s">
        <v>85</v>
      </c>
      <c r="O32" s="46" t="s">
        <v>85</v>
      </c>
      <c r="P32" s="46">
        <v>9.958866969208521E-3</v>
      </c>
      <c r="Q32" s="46">
        <v>0</v>
      </c>
      <c r="T32" s="25"/>
      <c r="U32" s="25"/>
      <c r="V32" s="25"/>
      <c r="W32" s="25"/>
      <c r="X32" s="25"/>
      <c r="Y32" s="25"/>
      <c r="Z32" s="25"/>
    </row>
    <row r="33" spans="1:26">
      <c r="A33" s="13" t="s">
        <v>47</v>
      </c>
      <c r="B33" s="21">
        <v>-75545.326705576852</v>
      </c>
      <c r="C33" s="21">
        <v>-1173231.2263854919</v>
      </c>
      <c r="D33" s="21">
        <v>-868867.61295829155</v>
      </c>
      <c r="E33" s="47">
        <f t="shared" si="0"/>
        <v>-2117644.1660493603</v>
      </c>
      <c r="F33" s="9">
        <v>3313457</v>
      </c>
      <c r="G33" s="10">
        <f t="shared" si="1"/>
        <v>2.2799549445058999E-2</v>
      </c>
      <c r="H33" s="10">
        <f t="shared" si="2"/>
        <v>0.35408071581598671</v>
      </c>
      <c r="I33" s="10">
        <f t="shared" si="3"/>
        <v>0.26222389877348384</v>
      </c>
      <c r="J33" s="10">
        <f t="shared" si="4"/>
        <v>0.63910416403452963</v>
      </c>
      <c r="K33" s="1"/>
      <c r="L33" s="22">
        <v>2.9199699619153332E-2</v>
      </c>
      <c r="M33" s="22">
        <v>2.8566451993652705E-2</v>
      </c>
      <c r="N33" s="33">
        <v>2.7583735018738984E-2</v>
      </c>
      <c r="O33" s="42">
        <v>1.9627472138756787E-2</v>
      </c>
      <c r="P33" s="33">
        <v>3.2086592687265235E-2</v>
      </c>
      <c r="Q33" s="42">
        <v>2.5474072233814815E-2</v>
      </c>
      <c r="R33" s="24"/>
      <c r="T33" s="29"/>
      <c r="U33" s="28"/>
      <c r="V33" s="28"/>
      <c r="W33" s="26"/>
      <c r="X33" s="26"/>
      <c r="Y33" s="27"/>
      <c r="Z33" s="27"/>
    </row>
    <row r="34" spans="1:26">
      <c r="A34" s="13" t="s">
        <v>24</v>
      </c>
      <c r="B34" s="21">
        <v>-1368731.7925821482</v>
      </c>
      <c r="C34" s="21">
        <v>-998753.92766672978</v>
      </c>
      <c r="D34" s="21">
        <v>230385.40332490951</v>
      </c>
      <c r="E34" s="47">
        <f t="shared" si="0"/>
        <v>-2137100.3169239685</v>
      </c>
      <c r="F34" s="9">
        <v>7855257</v>
      </c>
      <c r="G34" s="10">
        <f t="shared" si="1"/>
        <v>0.17424404988686534</v>
      </c>
      <c r="H34" s="10">
        <f t="shared" si="2"/>
        <v>0.12714465327700034</v>
      </c>
      <c r="I34" s="10">
        <f t="shared" si="3"/>
        <v>2.9328818054572818E-2</v>
      </c>
      <c r="J34" s="10">
        <f t="shared" si="4"/>
        <v>0.27205988510929285</v>
      </c>
      <c r="K34" s="1"/>
      <c r="L34" s="22">
        <v>7.254852395258091E-3</v>
      </c>
      <c r="M34" s="22">
        <v>4.864022869716933E-3</v>
      </c>
      <c r="N34" s="33">
        <v>5.2880305078766088E-3</v>
      </c>
      <c r="O34" s="42">
        <v>3.823146174598955E-3</v>
      </c>
      <c r="P34" s="33">
        <v>5.4002511254209731E-3</v>
      </c>
      <c r="Q34" s="42">
        <v>5.7656209427817086E-3</v>
      </c>
      <c r="R34" s="24"/>
      <c r="S34" s="26"/>
      <c r="T34" s="29"/>
      <c r="U34" s="28"/>
      <c r="V34" s="28"/>
      <c r="W34" s="26"/>
      <c r="X34" s="26"/>
      <c r="Y34" s="27"/>
      <c r="Z34" s="27"/>
    </row>
    <row r="35" spans="1:26">
      <c r="A35" s="35" t="s">
        <v>16</v>
      </c>
      <c r="B35" s="21">
        <v>-37365.362009275705</v>
      </c>
      <c r="C35" s="21">
        <v>-1702192.7186795725</v>
      </c>
      <c r="D35" s="21">
        <v>-2106124.249589514</v>
      </c>
      <c r="E35" s="47">
        <f t="shared" si="0"/>
        <v>-3845682.3302783621</v>
      </c>
      <c r="F35" s="9">
        <v>1409113</v>
      </c>
      <c r="G35" s="10">
        <f t="shared" si="1"/>
        <v>2.6516937966845601E-2</v>
      </c>
      <c r="H35" s="10">
        <f t="shared" si="2"/>
        <v>1.2079887976901587</v>
      </c>
      <c r="I35" s="10">
        <f t="shared" si="3"/>
        <v>1.4946453901067651</v>
      </c>
      <c r="J35" s="10">
        <f t="shared" si="4"/>
        <v>2.7291511257637691</v>
      </c>
      <c r="K35" s="1"/>
      <c r="L35" s="22">
        <v>0.10221946313379901</v>
      </c>
      <c r="M35" s="22">
        <v>0.10172472125088533</v>
      </c>
      <c r="N35" s="33">
        <v>8.3303943011068818E-2</v>
      </c>
      <c r="O35" s="33">
        <v>6.5000000000000002E-2</v>
      </c>
      <c r="P35" s="33">
        <v>0.11174781382213241</v>
      </c>
      <c r="Q35" s="33">
        <v>8.642914169099572E-2</v>
      </c>
      <c r="T35" s="29"/>
      <c r="U35" s="28"/>
      <c r="V35" s="28"/>
      <c r="W35" s="26"/>
      <c r="X35" s="26"/>
      <c r="Y35" s="27"/>
      <c r="Z35" s="25"/>
    </row>
    <row r="36" spans="1:26">
      <c r="A36" s="12" t="s">
        <v>22</v>
      </c>
      <c r="B36" s="39">
        <v>-239010.41613484034</v>
      </c>
      <c r="C36" s="39">
        <v>-2823739.3446620433</v>
      </c>
      <c r="D36" s="39">
        <v>-1433162.5489389813</v>
      </c>
      <c r="E36" s="47">
        <f t="shared" si="0"/>
        <v>-4495912.3097358644</v>
      </c>
      <c r="F36" s="9">
        <v>5414537</v>
      </c>
      <c r="G36" s="10">
        <f t="shared" si="1"/>
        <v>4.4142355317701283E-2</v>
      </c>
      <c r="H36" s="10">
        <f t="shared" si="2"/>
        <v>0.52151076715553768</v>
      </c>
      <c r="I36" s="10">
        <f t="shared" si="3"/>
        <v>0.26468792233555355</v>
      </c>
      <c r="J36" s="10">
        <f t="shared" si="4"/>
        <v>0.83034104480879245</v>
      </c>
      <c r="K36" s="12"/>
      <c r="L36" s="45">
        <v>9.1933237897412652E-3</v>
      </c>
      <c r="M36" s="45">
        <v>8.660201213657728E-3</v>
      </c>
      <c r="N36" s="43">
        <v>1.2958055583668301E-2</v>
      </c>
      <c r="O36" s="43">
        <v>7.9322652022468174E-3</v>
      </c>
      <c r="P36" s="43">
        <v>1.010044731144482E-2</v>
      </c>
      <c r="Q36" s="43">
        <v>7.1980748173507579E-3</v>
      </c>
      <c r="R36" s="25"/>
      <c r="S36" s="25"/>
      <c r="T36" s="25"/>
      <c r="U36" s="25"/>
      <c r="V36" s="25"/>
      <c r="W36" s="25"/>
      <c r="X36" s="25"/>
      <c r="Y36" s="25"/>
      <c r="Z36" s="25"/>
    </row>
    <row r="37" spans="1:26">
      <c r="A37" s="12" t="s">
        <v>19</v>
      </c>
      <c r="B37" s="39">
        <v>926531.5335768871</v>
      </c>
      <c r="C37" s="39">
        <v>260656.20406485535</v>
      </c>
      <c r="D37" s="39">
        <v>-5734429.2918446586</v>
      </c>
      <c r="E37" s="47">
        <f t="shared" si="0"/>
        <v>-4547241.5542029161</v>
      </c>
      <c r="F37" s="9">
        <v>26797060</v>
      </c>
      <c r="G37" s="10">
        <f t="shared" si="1"/>
        <v>3.4575865172406489E-2</v>
      </c>
      <c r="H37" s="10">
        <f t="shared" si="2"/>
        <v>9.7270448349503769E-3</v>
      </c>
      <c r="I37" s="10">
        <f t="shared" si="3"/>
        <v>0.21399471777294443</v>
      </c>
      <c r="J37" s="10">
        <f t="shared" si="4"/>
        <v>0.16969180776558757</v>
      </c>
      <c r="K37" s="12"/>
      <c r="L37" s="45">
        <v>0.1421376187227778</v>
      </c>
      <c r="M37" s="45">
        <v>0.14699758845839039</v>
      </c>
      <c r="N37" s="43">
        <v>5.8898178595016441E-2</v>
      </c>
      <c r="O37" s="43">
        <v>0.06</v>
      </c>
      <c r="P37" s="43">
        <v>0.12730932809246281</v>
      </c>
      <c r="Q37" s="43">
        <v>0.1</v>
      </c>
      <c r="R37" s="25"/>
      <c r="T37" s="25"/>
      <c r="U37" s="25"/>
      <c r="V37" s="25"/>
      <c r="W37" s="25"/>
      <c r="X37" s="25"/>
      <c r="Y37" s="25"/>
      <c r="Z37" s="25"/>
    </row>
    <row r="38" spans="1:26">
      <c r="A38" s="13" t="s">
        <v>66</v>
      </c>
      <c r="B38" s="36"/>
      <c r="C38" s="21">
        <v>0</v>
      </c>
      <c r="D38" s="21">
        <v>-4673120.1435211841</v>
      </c>
      <c r="E38" s="47">
        <f t="shared" si="0"/>
        <v>-4673120.1435211841</v>
      </c>
      <c r="F38" s="9">
        <v>3151327</v>
      </c>
      <c r="G38" s="10">
        <f t="shared" si="1"/>
        <v>0</v>
      </c>
      <c r="H38" s="10">
        <f t="shared" si="2"/>
        <v>0</v>
      </c>
      <c r="I38" s="10">
        <f t="shared" si="3"/>
        <v>1.4829055009274454</v>
      </c>
      <c r="J38" s="10">
        <f t="shared" si="4"/>
        <v>1.4829055009274454</v>
      </c>
      <c r="K38" s="12"/>
      <c r="L38" s="43"/>
      <c r="M38" s="43"/>
      <c r="N38" s="43" t="s">
        <v>85</v>
      </c>
      <c r="O38" s="43" t="s">
        <v>85</v>
      </c>
      <c r="P38" s="43">
        <v>2.5301236175469449E-2</v>
      </c>
      <c r="Q38" s="43">
        <v>1.4108911636698796E-2</v>
      </c>
    </row>
    <row r="39" spans="1:26">
      <c r="A39" s="13" t="s">
        <v>29</v>
      </c>
      <c r="B39" s="21">
        <v>-311451.75000408851</v>
      </c>
      <c r="C39" s="21">
        <v>-4539097.3371560723</v>
      </c>
      <c r="D39" s="21">
        <v>-115840.49273626693</v>
      </c>
      <c r="E39" s="47">
        <f t="shared" si="0"/>
        <v>-4966389.5798964277</v>
      </c>
      <c r="F39" s="9">
        <v>21548950</v>
      </c>
      <c r="G39" s="10">
        <f t="shared" si="1"/>
        <v>1.4453221618876489E-2</v>
      </c>
      <c r="H39" s="10">
        <f t="shared" si="2"/>
        <v>0.21064123018319092</v>
      </c>
      <c r="I39" s="10">
        <f t="shared" si="3"/>
        <v>5.3756908218853781E-3</v>
      </c>
      <c r="J39" s="10">
        <f t="shared" si="4"/>
        <v>0.2304701426239528</v>
      </c>
      <c r="K39" s="1"/>
      <c r="L39" s="22">
        <v>2.1892744351083272E-2</v>
      </c>
      <c r="M39" s="22">
        <v>2.1029913211187849E-2</v>
      </c>
      <c r="N39" s="33">
        <v>1.8842025708056629E-2</v>
      </c>
      <c r="O39" s="33">
        <v>8.6873424602423605E-3</v>
      </c>
      <c r="P39" s="33">
        <v>2.4056427739581637E-2</v>
      </c>
      <c r="Q39" s="33">
        <v>2.3765059047706989E-2</v>
      </c>
      <c r="R39" s="24"/>
      <c r="T39" s="29"/>
      <c r="U39" s="28"/>
      <c r="V39" s="28"/>
      <c r="W39" s="26"/>
      <c r="X39" s="26"/>
      <c r="Y39" s="27"/>
      <c r="Z39" s="27"/>
    </row>
    <row r="40" spans="1:26">
      <c r="A40" s="12" t="s">
        <v>53</v>
      </c>
      <c r="B40" s="39"/>
      <c r="C40" s="21">
        <v>-5575078.3903662544</v>
      </c>
      <c r="D40" s="21">
        <v>0</v>
      </c>
      <c r="E40" s="47">
        <f t="shared" si="0"/>
        <v>-5575078.3903662544</v>
      </c>
      <c r="F40" s="9">
        <v>7079944</v>
      </c>
      <c r="G40" s="10">
        <f t="shared" si="1"/>
        <v>0</v>
      </c>
      <c r="H40" s="10">
        <f t="shared" si="2"/>
        <v>0.78744667900851395</v>
      </c>
      <c r="I40" s="10">
        <f t="shared" si="3"/>
        <v>0</v>
      </c>
      <c r="J40" s="10">
        <f t="shared" si="4"/>
        <v>0.78744667900851395</v>
      </c>
      <c r="K40" s="12"/>
      <c r="L40" s="43"/>
      <c r="M40" s="43"/>
      <c r="N40" s="43">
        <v>7.7002729679179161E-3</v>
      </c>
      <c r="O40" s="43">
        <v>4.4845466011765476E-3</v>
      </c>
      <c r="P40" s="43" t="s">
        <v>85</v>
      </c>
      <c r="Q40" s="43" t="s">
        <v>85</v>
      </c>
      <c r="R40" s="25"/>
      <c r="T40" s="25"/>
      <c r="U40" s="25"/>
      <c r="V40" s="25"/>
      <c r="W40" s="25"/>
      <c r="X40" s="25"/>
      <c r="Y40" s="25"/>
      <c r="Z40" s="25"/>
    </row>
    <row r="41" spans="1:26">
      <c r="A41" s="13" t="s">
        <v>28</v>
      </c>
      <c r="B41" s="21">
        <v>-487819.90434690565</v>
      </c>
      <c r="C41" s="21">
        <v>-4466188.3178567896</v>
      </c>
      <c r="D41" s="21">
        <v>-635431.14883996546</v>
      </c>
      <c r="E41" s="47">
        <f t="shared" si="0"/>
        <v>-5589439.3710436607</v>
      </c>
      <c r="F41" s="9">
        <v>10869540</v>
      </c>
      <c r="G41" s="10">
        <f t="shared" si="1"/>
        <v>4.4879535320437265E-2</v>
      </c>
      <c r="H41" s="10">
        <f t="shared" si="2"/>
        <v>0.41089027850827076</v>
      </c>
      <c r="I41" s="10">
        <f t="shared" si="3"/>
        <v>5.8459801320015888E-2</v>
      </c>
      <c r="J41" s="10">
        <f t="shared" si="4"/>
        <v>0.5142296151487239</v>
      </c>
      <c r="K41" s="1"/>
      <c r="L41" s="22">
        <v>8.454554681535718E-3</v>
      </c>
      <c r="M41" s="22">
        <v>7.8533656920219876E-3</v>
      </c>
      <c r="N41" s="33">
        <v>1.1476890525730444E-2</v>
      </c>
      <c r="O41" s="33">
        <v>7.0239790001400734E-3</v>
      </c>
      <c r="P41" s="33">
        <v>9.2899434299064682E-3</v>
      </c>
      <c r="Q41" s="33">
        <v>8.5789469437065127E-3</v>
      </c>
      <c r="R41" s="24"/>
      <c r="T41" s="29"/>
      <c r="U41" s="28"/>
      <c r="V41" s="28"/>
      <c r="W41" s="26"/>
      <c r="X41" s="26"/>
      <c r="Y41" s="27"/>
      <c r="Z41" s="26"/>
    </row>
    <row r="42" spans="1:26">
      <c r="A42" s="12" t="s">
        <v>21</v>
      </c>
      <c r="B42" s="21">
        <v>-1080319.7582412008</v>
      </c>
      <c r="C42" s="21">
        <v>-2236964.0456664637</v>
      </c>
      <c r="D42" s="21">
        <v>-2762309.5238864478</v>
      </c>
      <c r="E42" s="47">
        <f t="shared" si="0"/>
        <v>-6079593.3277941123</v>
      </c>
      <c r="F42" s="9">
        <v>22944540</v>
      </c>
      <c r="G42" s="10">
        <f t="shared" si="1"/>
        <v>4.7083958024052817E-2</v>
      </c>
      <c r="H42" s="10">
        <f t="shared" si="2"/>
        <v>9.7494394991857053E-2</v>
      </c>
      <c r="I42" s="10">
        <f t="shared" si="3"/>
        <v>0.12039071273106577</v>
      </c>
      <c r="J42" s="10">
        <f t="shared" si="4"/>
        <v>0.26496906574697565</v>
      </c>
      <c r="K42" s="1"/>
      <c r="L42" s="22">
        <v>4.5480975596682342E-2</v>
      </c>
      <c r="M42" s="22">
        <v>4.066158017600268E-2</v>
      </c>
      <c r="N42" s="33">
        <v>4.0836634255746421E-2</v>
      </c>
      <c r="O42" s="42">
        <v>3.2790829262795085E-2</v>
      </c>
      <c r="P42" s="33">
        <v>4.8203486132518132E-2</v>
      </c>
      <c r="Q42" s="42">
        <v>3.7015290922927234E-2</v>
      </c>
      <c r="R42" s="24"/>
      <c r="T42" s="29"/>
      <c r="U42" s="28"/>
      <c r="V42" s="28"/>
      <c r="W42" s="26"/>
      <c r="X42" s="26"/>
      <c r="Y42" s="27"/>
      <c r="Z42" s="27"/>
    </row>
    <row r="43" spans="1:26">
      <c r="A43" s="13" t="s">
        <v>70</v>
      </c>
      <c r="B43" s="21"/>
      <c r="C43" s="21">
        <v>0</v>
      </c>
      <c r="D43" s="21">
        <v>-7620525</v>
      </c>
      <c r="E43" s="47">
        <f t="shared" si="0"/>
        <v>-7620525</v>
      </c>
      <c r="F43" s="9">
        <v>10507880</v>
      </c>
      <c r="G43" s="10">
        <f t="shared" si="1"/>
        <v>0</v>
      </c>
      <c r="H43" s="10">
        <f t="shared" si="2"/>
        <v>0</v>
      </c>
      <c r="I43" s="10">
        <f t="shared" si="3"/>
        <v>0.72522002535240215</v>
      </c>
      <c r="J43" s="10">
        <f t="shared" si="4"/>
        <v>0.72522002535240215</v>
      </c>
      <c r="K43" s="1"/>
      <c r="L43" s="33"/>
      <c r="M43" s="33"/>
      <c r="N43" s="33" t="s">
        <v>85</v>
      </c>
      <c r="O43" s="42" t="s">
        <v>85</v>
      </c>
      <c r="P43" s="33">
        <v>2.2761506261653693E-2</v>
      </c>
      <c r="Q43" s="42">
        <v>0</v>
      </c>
      <c r="R43" s="24"/>
      <c r="T43" s="29"/>
      <c r="U43" s="28"/>
      <c r="V43" s="28"/>
      <c r="W43" s="26"/>
      <c r="X43" s="26"/>
      <c r="Y43" s="27"/>
      <c r="Z43" s="7"/>
    </row>
    <row r="44" spans="1:26">
      <c r="A44" s="13" t="s">
        <v>17</v>
      </c>
      <c r="B44" s="21">
        <v>-1518133.5766936615</v>
      </c>
      <c r="C44" s="21">
        <v>-3895590.099280634</v>
      </c>
      <c r="D44" s="21">
        <v>-5199408.5028034579</v>
      </c>
      <c r="E44" s="47">
        <f t="shared" si="0"/>
        <v>-10613132.178777754</v>
      </c>
      <c r="F44" s="9">
        <v>4410900</v>
      </c>
      <c r="G44" s="10">
        <f t="shared" si="1"/>
        <v>0.34417773622019576</v>
      </c>
      <c r="H44" s="10">
        <f t="shared" si="2"/>
        <v>0.88317352451441522</v>
      </c>
      <c r="I44" s="10">
        <f t="shared" si="3"/>
        <v>1.1787636316405854</v>
      </c>
      <c r="J44" s="10">
        <f t="shared" si="4"/>
        <v>2.4061148923751965</v>
      </c>
      <c r="K44" s="12"/>
      <c r="L44" s="45">
        <v>4.6374608228821217E-2</v>
      </c>
      <c r="M44" s="45">
        <v>4.2045144075996681E-2</v>
      </c>
      <c r="N44" s="43">
        <v>2.4524605476986514E-2</v>
      </c>
      <c r="O44" s="43">
        <v>1.5520712029875915E-2</v>
      </c>
      <c r="P44" s="43">
        <v>5.0956161971124646E-2</v>
      </c>
      <c r="Q44" s="43">
        <v>3.7493666959798645E-2</v>
      </c>
      <c r="R44" s="27"/>
      <c r="V44" s="28"/>
      <c r="W44" s="26"/>
      <c r="X44" s="26"/>
      <c r="Y44" s="27"/>
    </row>
  </sheetData>
  <autoFilter ref="A2:Z28">
    <sortState ref="A3:Z44">
      <sortCondition descending="1" ref="E2:E28"/>
    </sortState>
  </autoFilter>
  <mergeCells count="3">
    <mergeCell ref="L1:M1"/>
    <mergeCell ref="N1:O1"/>
    <mergeCell ref="P1:Q1"/>
  </mergeCells>
  <conditionalFormatting sqref="N24:N77 M23:M34 P24:P31">
    <cfRule type="expression" dxfId="75" priority="176">
      <formula>$C23&gt;0</formula>
    </cfRule>
    <cfRule type="expression" dxfId="74" priority="177">
      <formula>$C23&lt;0</formula>
    </cfRule>
  </conditionalFormatting>
  <conditionalFormatting sqref="B3:C3 B4:B22 B24:B31 C4:C31 B32:C40 D3:E40 B41:E86">
    <cfRule type="cellIs" dxfId="73" priority="168" operator="lessThan">
      <formula>0</formula>
    </cfRule>
    <cfRule type="cellIs" dxfId="72" priority="169" operator="greaterThan">
      <formula>0</formula>
    </cfRule>
  </conditionalFormatting>
  <conditionalFormatting sqref="N24:O86 M23:M34 P24:Q31">
    <cfRule type="expression" dxfId="71" priority="174">
      <formula>$C23&lt;0</formula>
    </cfRule>
    <cfRule type="expression" dxfId="70" priority="175">
      <formula>$C23&gt;0</formula>
    </cfRule>
  </conditionalFormatting>
  <conditionalFormatting sqref="M23:M34 N22:O95 P22:Q31">
    <cfRule type="expression" dxfId="69" priority="160">
      <formula>B22&lt;0</formula>
    </cfRule>
    <cfRule type="expression" dxfId="68" priority="161">
      <formula>B22&gt;0</formula>
    </cfRule>
  </conditionalFormatting>
  <conditionalFormatting sqref="M23:M34 N22:O95 P22:Q31">
    <cfRule type="expression" dxfId="67" priority="156">
      <formula>A22&lt;0</formula>
    </cfRule>
    <cfRule type="expression" dxfId="66" priority="157">
      <formula>B22&gt;0</formula>
    </cfRule>
  </conditionalFormatting>
  <conditionalFormatting sqref="N23 P23">
    <cfRule type="expression" dxfId="65" priority="123">
      <formula>$C23&gt;0</formula>
    </cfRule>
    <cfRule type="expression" dxfId="64" priority="124">
      <formula>$C23&lt;0</formula>
    </cfRule>
  </conditionalFormatting>
  <conditionalFormatting sqref="B23">
    <cfRule type="cellIs" dxfId="63" priority="119" operator="lessThan">
      <formula>0</formula>
    </cfRule>
    <cfRule type="cellIs" dxfId="62" priority="120" operator="greaterThan">
      <formula>0</formula>
    </cfRule>
  </conditionalFormatting>
  <conditionalFormatting sqref="L23:M23">
    <cfRule type="expression" dxfId="61" priority="125">
      <formula>$B23&gt;0</formula>
    </cfRule>
    <cfRule type="expression" dxfId="60" priority="126">
      <formula>$B23&lt;0</formula>
    </cfRule>
  </conditionalFormatting>
  <conditionalFormatting sqref="N23:Q23">
    <cfRule type="expression" dxfId="59" priority="121">
      <formula>$C23&lt;0</formula>
    </cfRule>
    <cfRule type="expression" dxfId="58" priority="122">
      <formula>$C23&gt;0</formula>
    </cfRule>
  </conditionalFormatting>
  <conditionalFormatting sqref="N23:Q23">
    <cfRule type="expression" dxfId="57" priority="113">
      <formula>$C23&lt;0</formula>
    </cfRule>
    <cfRule type="expression" dxfId="56" priority="114">
      <formula>$C23&gt;0</formula>
    </cfRule>
  </conditionalFormatting>
  <conditionalFormatting sqref="L23:M23">
    <cfRule type="expression" dxfId="55" priority="111">
      <formula>$B23&lt;0</formula>
    </cfRule>
    <cfRule type="expression" dxfId="54" priority="112">
      <formula>$B23&gt;0</formula>
    </cfRule>
  </conditionalFormatting>
  <conditionalFormatting sqref="N23:Q23">
    <cfRule type="expression" dxfId="53" priority="109">
      <formula>$C23&lt;0</formula>
    </cfRule>
    <cfRule type="expression" dxfId="52" priority="110">
      <formula>$C23&gt;0</formula>
    </cfRule>
  </conditionalFormatting>
  <conditionalFormatting sqref="N23 P23">
    <cfRule type="expression" dxfId="51" priority="85">
      <formula>$C23&gt;0</formula>
    </cfRule>
    <cfRule type="expression" dxfId="50" priority="86">
      <formula>$C23&lt;0</formula>
    </cfRule>
  </conditionalFormatting>
  <conditionalFormatting sqref="N23:Q23">
    <cfRule type="expression" dxfId="49" priority="83">
      <formula>$C23&lt;0</formula>
    </cfRule>
    <cfRule type="expression" dxfId="48" priority="84">
      <formula>$C23&gt;0</formula>
    </cfRule>
  </conditionalFormatting>
  <conditionalFormatting sqref="N23:Q23">
    <cfRule type="expression" dxfId="47" priority="77">
      <formula>$C23&lt;0</formula>
    </cfRule>
    <cfRule type="expression" dxfId="46" priority="78">
      <formula>$C23&gt;0</formula>
    </cfRule>
  </conditionalFormatting>
  <conditionalFormatting sqref="N23:Q23">
    <cfRule type="expression" dxfId="45" priority="75">
      <formula>$C23&lt;0</formula>
    </cfRule>
    <cfRule type="expression" dxfId="44" priority="76">
      <formula>$C23&gt;0</formula>
    </cfRule>
  </conditionalFormatting>
  <conditionalFormatting sqref="N22 P22">
    <cfRule type="expression" dxfId="43" priority="55">
      <formula>$C22&gt;0</formula>
    </cfRule>
    <cfRule type="expression" dxfId="42" priority="56">
      <formula>$C22&lt;0</formula>
    </cfRule>
  </conditionalFormatting>
  <conditionalFormatting sqref="L22:M22">
    <cfRule type="expression" dxfId="41" priority="57">
      <formula>$B22&gt;0</formula>
    </cfRule>
    <cfRule type="expression" dxfId="40" priority="58">
      <formula>$B22&lt;0</formula>
    </cfRule>
  </conditionalFormatting>
  <conditionalFormatting sqref="N22:Q22">
    <cfRule type="expression" dxfId="39" priority="53">
      <formula>$C22&lt;0</formula>
    </cfRule>
    <cfRule type="expression" dxfId="38" priority="54">
      <formula>$C22&gt;0</formula>
    </cfRule>
  </conditionalFormatting>
  <conditionalFormatting sqref="N22:Q22">
    <cfRule type="expression" dxfId="37" priority="45">
      <formula>$C22&lt;0</formula>
    </cfRule>
    <cfRule type="expression" dxfId="36" priority="46">
      <formula>$C22&gt;0</formula>
    </cfRule>
  </conditionalFormatting>
  <conditionalFormatting sqref="L22:M22">
    <cfRule type="expression" dxfId="35" priority="43">
      <formula>$B22&lt;0</formula>
    </cfRule>
    <cfRule type="expression" dxfId="34" priority="44">
      <formula>$B22&gt;0</formula>
    </cfRule>
  </conditionalFormatting>
  <conditionalFormatting sqref="N22:Q22">
    <cfRule type="expression" dxfId="33" priority="41">
      <formula>$C22&lt;0</formula>
    </cfRule>
    <cfRule type="expression" dxfId="32" priority="42">
      <formula>$C22&gt;0</formula>
    </cfRule>
  </conditionalFormatting>
  <conditionalFormatting sqref="N22 P22">
    <cfRule type="expression" dxfId="31" priority="37">
      <formula>$C22&gt;0</formula>
    </cfRule>
    <cfRule type="expression" dxfId="30" priority="38">
      <formula>$C22&lt;0</formula>
    </cfRule>
  </conditionalFormatting>
  <conditionalFormatting sqref="N22:Q22">
    <cfRule type="expression" dxfId="29" priority="35">
      <formula>$C22&lt;0</formula>
    </cfRule>
    <cfRule type="expression" dxfId="28" priority="36">
      <formula>$C22&gt;0</formula>
    </cfRule>
  </conditionalFormatting>
  <conditionalFormatting sqref="N22:Q22">
    <cfRule type="expression" dxfId="27" priority="29">
      <formula>$C22&lt;0</formula>
    </cfRule>
    <cfRule type="expression" dxfId="26" priority="30">
      <formula>$C22&gt;0</formula>
    </cfRule>
  </conditionalFormatting>
  <conditionalFormatting sqref="N22:Q22">
    <cfRule type="expression" dxfId="25" priority="27">
      <formula>$C22&lt;0</formula>
    </cfRule>
    <cfRule type="expression" dxfId="24" priority="28">
      <formula>$C22&gt;0</formula>
    </cfRule>
  </conditionalFormatting>
  <conditionalFormatting sqref="L3:M210">
    <cfRule type="expression" dxfId="23" priority="129">
      <formula>$B3&lt;0</formula>
    </cfRule>
    <cfRule type="expression" dxfId="22" priority="130">
      <formula>$B3&gt;0</formula>
    </cfRule>
  </conditionalFormatting>
  <conditionalFormatting sqref="P3:Q210">
    <cfRule type="expression" dxfId="21" priority="61">
      <formula>$D3&lt;0</formula>
    </cfRule>
    <cfRule type="expression" dxfId="20" priority="62">
      <formula>$D3&gt;0</formula>
    </cfRule>
  </conditionalFormatting>
  <conditionalFormatting sqref="N3:O210">
    <cfRule type="expression" dxfId="19" priority="1">
      <formula>$C3&lt;0</formula>
    </cfRule>
    <cfRule type="expression" dxfId="18" priority="2">
      <formula>$C3&gt;0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B54"/>
  <sheetViews>
    <sheetView topLeftCell="A17" workbookViewId="0">
      <selection activeCell="G3" sqref="G3:H44"/>
    </sheetView>
  </sheetViews>
  <sheetFormatPr defaultRowHeight="15"/>
  <cols>
    <col min="1" max="1" width="13.5703125" bestFit="1" customWidth="1"/>
    <col min="2" max="2" width="11" bestFit="1" customWidth="1"/>
    <col min="3" max="3" width="10.5703125" bestFit="1" customWidth="1"/>
    <col min="25" max="26" width="11" bestFit="1" customWidth="1"/>
    <col min="27" max="27" width="10.5703125" bestFit="1" customWidth="1"/>
  </cols>
  <sheetData>
    <row r="1" spans="1:28" s="25" customFormat="1" ht="15.75" thickBot="1">
      <c r="B1" s="54" t="s">
        <v>76</v>
      </c>
      <c r="C1" s="54"/>
      <c r="D1" s="54"/>
      <c r="F1" s="54" t="s">
        <v>75</v>
      </c>
      <c r="G1" s="54"/>
      <c r="H1" s="54"/>
      <c r="L1" s="53" t="s">
        <v>62</v>
      </c>
      <c r="M1" s="53"/>
      <c r="N1" s="53"/>
      <c r="O1" s="53"/>
      <c r="P1" s="53"/>
      <c r="Q1" s="53"/>
      <c r="R1" s="53"/>
      <c r="S1" s="53"/>
      <c r="U1" s="53" t="s">
        <v>75</v>
      </c>
      <c r="V1" s="53"/>
      <c r="W1" s="53"/>
      <c r="X1" s="53"/>
      <c r="Y1" s="53"/>
      <c r="Z1" s="53"/>
      <c r="AA1" s="53"/>
      <c r="AB1" s="53"/>
    </row>
    <row r="2" spans="1:28" ht="30.75" thickBot="1">
      <c r="A2" s="13"/>
      <c r="B2" s="21">
        <f>IFERROR(INDEX($S$3:$S$321,MATCH(A2,$L$3:$L$321,0)),0)</f>
        <v>0</v>
      </c>
      <c r="C2" s="33" t="str">
        <f>IFERROR(INDEX($O$3:$O$321,MATCH($A2,$L$3:$L$321,0)),"")</f>
        <v/>
      </c>
      <c r="D2" s="33" t="str">
        <f>IFERROR(INDEX($P$3:$P$341,MATCH($A2,$L$3:$L$341,0)),"")</f>
        <v/>
      </c>
      <c r="E2" s="9"/>
      <c r="F2" s="10"/>
      <c r="G2" s="10"/>
      <c r="H2" s="10"/>
      <c r="I2" s="3"/>
      <c r="J2" s="22"/>
      <c r="K2" s="22"/>
      <c r="L2" s="14" t="s">
        <v>2</v>
      </c>
      <c r="M2" s="15" t="s">
        <v>31</v>
      </c>
      <c r="N2" s="16" t="s">
        <v>32</v>
      </c>
      <c r="O2" s="17" t="s">
        <v>33</v>
      </c>
      <c r="P2" s="18" t="s">
        <v>34</v>
      </c>
      <c r="Q2" s="17" t="s">
        <v>35</v>
      </c>
      <c r="R2" s="18" t="s">
        <v>36</v>
      </c>
      <c r="S2" s="14" t="s">
        <v>37</v>
      </c>
      <c r="T2" s="5"/>
      <c r="U2" s="25" t="s">
        <v>2</v>
      </c>
      <c r="V2" s="25" t="s">
        <v>63</v>
      </c>
      <c r="W2" s="25" t="s">
        <v>10</v>
      </c>
      <c r="X2" s="25" t="s">
        <v>11</v>
      </c>
      <c r="Y2" s="25" t="s">
        <v>64</v>
      </c>
      <c r="Z2" s="25" t="s">
        <v>65</v>
      </c>
      <c r="AA2" s="25" t="s">
        <v>37</v>
      </c>
    </row>
    <row r="3" spans="1:28">
      <c r="A3" s="13" t="s">
        <v>13</v>
      </c>
      <c r="B3" s="21">
        <f t="shared" ref="B3:B23" si="0">IFERROR(INDEX($S$3:$S$321,MATCH(A3,$L$3:$L$321,0)),0)</f>
        <v>582563.82371112891</v>
      </c>
      <c r="C3" s="33">
        <f t="shared" ref="C3:C44" si="1">IFERROR(INDEX($O$3:$O$321,MATCH($A3,$L$3:$L$321,0)),"")</f>
        <v>7.4815673237785735E-2</v>
      </c>
      <c r="D3" s="33">
        <f t="shared" ref="D3:D44" si="2">IFERROR(INDEX($P$3:$P$341,MATCH($A3,$L$3:$L$341,0)),"")</f>
        <v>0.08</v>
      </c>
      <c r="E3" s="9"/>
      <c r="F3" s="21">
        <f>IFERROR(INDEX($AA$3:$AA$321,MATCH($A3,$U$3:$U$321,0)),0)</f>
        <v>805936.06018604711</v>
      </c>
      <c r="G3" s="33">
        <f>IFERROR(INDEX($W$3:$W$321,MATCH($A3,$U$3:$U$321,0)),"")</f>
        <v>9.198833767915196E-2</v>
      </c>
      <c r="H3" s="33">
        <f>IFERROR(INDEX($X$3:$X$321,MATCH($A3,$U$3:$U$321,0)),"")</f>
        <v>0.1</v>
      </c>
      <c r="I3" s="1"/>
      <c r="J3" s="22"/>
      <c r="K3" s="22"/>
      <c r="L3" s="19" t="s">
        <v>12</v>
      </c>
      <c r="M3" s="25">
        <v>257.66546597986263</v>
      </c>
      <c r="N3" s="29">
        <v>4.0284700000000004</v>
      </c>
      <c r="O3" s="28">
        <v>7.2942707821962965E-2</v>
      </c>
      <c r="P3" s="28">
        <v>0.08</v>
      </c>
      <c r="Q3" s="26">
        <v>9653549</v>
      </c>
      <c r="R3" s="26">
        <v>10587541.140986627</v>
      </c>
      <c r="S3" s="27">
        <v>933992.14098662697</v>
      </c>
      <c r="T3" s="5"/>
      <c r="U3" s="25" t="s">
        <v>12</v>
      </c>
      <c r="V3" s="26">
        <v>91300</v>
      </c>
      <c r="W3" s="24">
        <v>8.2914211100277163E-2</v>
      </c>
      <c r="X3" s="24">
        <v>0.1</v>
      </c>
      <c r="Y3" s="26">
        <v>9820749</v>
      </c>
      <c r="Z3" s="40">
        <v>11844470.169441402</v>
      </c>
      <c r="AA3" s="40">
        <v>2023721.169441402</v>
      </c>
    </row>
    <row r="4" spans="1:28">
      <c r="A4" s="13" t="s">
        <v>12</v>
      </c>
      <c r="B4" s="21">
        <f t="shared" si="0"/>
        <v>933992.14098662697</v>
      </c>
      <c r="C4" s="33">
        <f t="shared" si="1"/>
        <v>7.2942707821962965E-2</v>
      </c>
      <c r="D4" s="33">
        <f t="shared" si="2"/>
        <v>0.08</v>
      </c>
      <c r="E4" s="9"/>
      <c r="F4" s="21">
        <f t="shared" ref="F4:F44" si="3">IFERROR(INDEX($AA$3:$AA$321,MATCH($A4,$U$3:$U$321,0)),0)</f>
        <v>2023721.169441402</v>
      </c>
      <c r="G4" s="33">
        <f t="shared" ref="G4:G44" si="4">IFERROR(INDEX($W$3:$W$321,MATCH($A4,$U$3:$U$321,0)),"")</f>
        <v>8.2914211100277163E-2</v>
      </c>
      <c r="H4" s="33">
        <f t="shared" ref="H4:H44" si="5">IFERROR(INDEX($X$3:$X$321,MATCH($A4,$U$3:$U$321,0)),"")</f>
        <v>0.1</v>
      </c>
      <c r="I4" s="1"/>
      <c r="J4" s="22"/>
      <c r="K4" s="22"/>
      <c r="L4" s="20" t="s">
        <v>13</v>
      </c>
      <c r="M4" s="25">
        <v>191.43012805644179</v>
      </c>
      <c r="N4" s="29">
        <v>4.7445399999999998</v>
      </c>
      <c r="O4" s="28">
        <v>7.4815673237785735E-2</v>
      </c>
      <c r="P4" s="28">
        <v>0.08</v>
      </c>
      <c r="Q4" s="26">
        <v>8407052</v>
      </c>
      <c r="R4" s="26">
        <v>8989615.8237111289</v>
      </c>
      <c r="S4" s="27">
        <v>582563.82371112891</v>
      </c>
      <c r="T4" s="5"/>
      <c r="U4" s="25" t="s">
        <v>19</v>
      </c>
      <c r="V4" s="26">
        <v>51500</v>
      </c>
      <c r="W4" s="24">
        <v>0.12730932809246281</v>
      </c>
      <c r="X4" s="24">
        <v>0.1</v>
      </c>
      <c r="Y4" s="26">
        <v>26732490</v>
      </c>
      <c r="Z4" s="40">
        <v>20998060.708155341</v>
      </c>
      <c r="AA4" s="40">
        <v>-5734429.2918446586</v>
      </c>
    </row>
    <row r="5" spans="1:28">
      <c r="A5" s="35" t="s">
        <v>14</v>
      </c>
      <c r="B5" s="21">
        <f t="shared" si="0"/>
        <v>-516640.7951740576</v>
      </c>
      <c r="C5" s="33">
        <f t="shared" si="1"/>
        <v>5.080120678658992E-2</v>
      </c>
      <c r="D5" s="33">
        <f t="shared" si="2"/>
        <v>4.6599451949584481E-2</v>
      </c>
      <c r="E5" s="9"/>
      <c r="F5" s="21">
        <f t="shared" si="3"/>
        <v>1522278.6891195355</v>
      </c>
      <c r="G5" s="33">
        <f t="shared" si="4"/>
        <v>4.744977436566214E-2</v>
      </c>
      <c r="H5" s="33">
        <f t="shared" si="5"/>
        <v>6.1414082512508586E-2</v>
      </c>
      <c r="I5" s="1"/>
      <c r="J5" s="22"/>
      <c r="K5" s="22"/>
      <c r="L5" s="19" t="s">
        <v>15</v>
      </c>
      <c r="M5" s="25">
        <v>271.89794628454985</v>
      </c>
      <c r="N5" s="29">
        <v>3.8176000000000001</v>
      </c>
      <c r="O5" s="28">
        <v>8.1925348596100997E-2</v>
      </c>
      <c r="P5" s="28">
        <v>7.0000000000000007E-2</v>
      </c>
      <c r="Q5" s="26">
        <v>11441241</v>
      </c>
      <c r="R5" s="26">
        <v>9775812.782298198</v>
      </c>
      <c r="S5" s="27">
        <v>-1665428.217701802</v>
      </c>
      <c r="T5" s="5"/>
      <c r="U5" s="25" t="s">
        <v>13</v>
      </c>
      <c r="V5" s="26">
        <v>107500</v>
      </c>
      <c r="W5" s="24">
        <v>9.198833767915196E-2</v>
      </c>
      <c r="X5" s="24">
        <v>0.1</v>
      </c>
      <c r="Y5" s="26">
        <v>9253600</v>
      </c>
      <c r="Z5" s="40">
        <v>10059536.060186047</v>
      </c>
      <c r="AA5" s="40">
        <v>805936.06018604711</v>
      </c>
    </row>
    <row r="6" spans="1:28">
      <c r="A6" s="12" t="s">
        <v>19</v>
      </c>
      <c r="B6" s="21">
        <f t="shared" si="0"/>
        <v>260656.20406485535</v>
      </c>
      <c r="C6" s="33">
        <f t="shared" si="1"/>
        <v>5.8898178595016441E-2</v>
      </c>
      <c r="D6" s="33">
        <f t="shared" si="2"/>
        <v>0.06</v>
      </c>
      <c r="E6" s="9"/>
      <c r="F6" s="21">
        <f t="shared" si="3"/>
        <v>-5734429.2918446586</v>
      </c>
      <c r="G6" s="33">
        <f t="shared" si="4"/>
        <v>0.12730932809246281</v>
      </c>
      <c r="H6" s="33">
        <f t="shared" si="5"/>
        <v>0.1</v>
      </c>
      <c r="I6" s="1"/>
      <c r="J6" s="22"/>
      <c r="K6" s="22"/>
      <c r="L6" s="20" t="s">
        <v>16</v>
      </c>
      <c r="M6" s="25">
        <v>113.16058458761239</v>
      </c>
      <c r="N6" s="29">
        <v>5.73299</v>
      </c>
      <c r="O6" s="28">
        <v>8.3303943011068818E-2</v>
      </c>
      <c r="P6" s="28">
        <v>6.5000000000000002E-2</v>
      </c>
      <c r="Q6" s="26">
        <v>7746930</v>
      </c>
      <c r="R6" s="26">
        <v>6044737.2813204275</v>
      </c>
      <c r="S6" s="27">
        <v>-1702192.7186795725</v>
      </c>
      <c r="T6" s="5"/>
      <c r="U6" s="25" t="s">
        <v>15</v>
      </c>
      <c r="V6" s="26">
        <v>86500</v>
      </c>
      <c r="W6" s="24">
        <v>7.2349954549566539E-2</v>
      </c>
      <c r="X6" s="24">
        <v>0.1</v>
      </c>
      <c r="Y6" s="26">
        <v>9045000</v>
      </c>
      <c r="Z6" s="40">
        <v>12501735.566127168</v>
      </c>
      <c r="AA6" s="40">
        <v>3456735.566127168</v>
      </c>
    </row>
    <row r="7" spans="1:28">
      <c r="A7" s="13" t="s">
        <v>15</v>
      </c>
      <c r="B7" s="21">
        <f t="shared" si="0"/>
        <v>-1665428.217701802</v>
      </c>
      <c r="C7" s="33">
        <f t="shared" si="1"/>
        <v>8.1925348596100997E-2</v>
      </c>
      <c r="D7" s="33">
        <f t="shared" si="2"/>
        <v>7.0000000000000007E-2</v>
      </c>
      <c r="E7" s="9"/>
      <c r="F7" s="21">
        <f t="shared" si="3"/>
        <v>3456735.566127168</v>
      </c>
      <c r="G7" s="33">
        <f t="shared" si="4"/>
        <v>7.2349954549566539E-2</v>
      </c>
      <c r="H7" s="33">
        <f t="shared" si="5"/>
        <v>0.1</v>
      </c>
      <c r="I7" s="3"/>
      <c r="J7" s="22"/>
      <c r="K7" s="22"/>
      <c r="L7" s="19" t="s">
        <v>19</v>
      </c>
      <c r="M7" s="25">
        <v>345.437288589194</v>
      </c>
      <c r="N7" s="29">
        <v>2.25366</v>
      </c>
      <c r="O7" s="28">
        <v>5.8898178595016441E-2</v>
      </c>
      <c r="P7" s="28">
        <v>0.06</v>
      </c>
      <c r="Q7" s="26">
        <v>13933452</v>
      </c>
      <c r="R7" s="26">
        <v>14194108.204064855</v>
      </c>
      <c r="S7" s="27">
        <v>260656.20406485535</v>
      </c>
      <c r="T7" s="5"/>
      <c r="U7" s="25" t="s">
        <v>16</v>
      </c>
      <c r="V7" s="26">
        <v>130000</v>
      </c>
      <c r="W7" s="24">
        <v>0.11174781382213241</v>
      </c>
      <c r="X7" s="24">
        <v>8.642914169099572E-2</v>
      </c>
      <c r="Y7" s="26">
        <v>9295700</v>
      </c>
      <c r="Z7" s="40">
        <v>7189575.750410486</v>
      </c>
      <c r="AA7" s="40">
        <v>-2106124.249589514</v>
      </c>
    </row>
    <row r="8" spans="1:28">
      <c r="A8" s="12" t="s">
        <v>16</v>
      </c>
      <c r="B8" s="21">
        <f t="shared" si="0"/>
        <v>-1702192.7186795725</v>
      </c>
      <c r="C8" s="33">
        <f t="shared" si="1"/>
        <v>8.3303943011068818E-2</v>
      </c>
      <c r="D8" s="33">
        <f t="shared" si="2"/>
        <v>6.5000000000000002E-2</v>
      </c>
      <c r="E8" s="9"/>
      <c r="F8" s="21">
        <f t="shared" si="3"/>
        <v>-2106124.249589514</v>
      </c>
      <c r="G8" s="33">
        <f t="shared" si="4"/>
        <v>0.11174781382213241</v>
      </c>
      <c r="H8" s="33">
        <f t="shared" si="5"/>
        <v>8.642914169099572E-2</v>
      </c>
      <c r="I8" s="1"/>
      <c r="J8" s="22"/>
      <c r="K8" s="22"/>
      <c r="L8" s="20" t="s">
        <v>20</v>
      </c>
      <c r="M8" s="25">
        <v>185.8439931039884</v>
      </c>
      <c r="N8" s="29">
        <v>4.5380700000000003</v>
      </c>
      <c r="O8" s="28">
        <v>6.1221759003906369E-2</v>
      </c>
      <c r="P8" s="28">
        <v>5.5E-2</v>
      </c>
      <c r="Q8" s="26">
        <v>7192500</v>
      </c>
      <c r="R8" s="26">
        <v>6461550.7041337835</v>
      </c>
      <c r="S8" s="27">
        <v>-730949.29586621653</v>
      </c>
      <c r="T8" s="5"/>
      <c r="U8" s="25" t="s">
        <v>20</v>
      </c>
      <c r="V8" s="26">
        <v>103300</v>
      </c>
      <c r="W8" s="24">
        <v>8.3706261331301213E-2</v>
      </c>
      <c r="X8" s="24">
        <v>8.2402542462694003E-2</v>
      </c>
      <c r="Y8" s="26">
        <v>8762823</v>
      </c>
      <c r="Z8" s="40">
        <v>8626342.675760584</v>
      </c>
      <c r="AA8" s="40">
        <v>-136480.32423941605</v>
      </c>
    </row>
    <row r="9" spans="1:28">
      <c r="A9" s="13" t="s">
        <v>20</v>
      </c>
      <c r="B9" s="21">
        <f t="shared" si="0"/>
        <v>-730949.29586621653</v>
      </c>
      <c r="C9" s="33">
        <f t="shared" si="1"/>
        <v>6.1221759003906369E-2</v>
      </c>
      <c r="D9" s="33">
        <f t="shared" si="2"/>
        <v>5.5E-2</v>
      </c>
      <c r="E9" s="9"/>
      <c r="F9" s="21">
        <f t="shared" si="3"/>
        <v>-136480.32423941605</v>
      </c>
      <c r="G9" s="33">
        <f t="shared" si="4"/>
        <v>8.3706261331301213E-2</v>
      </c>
      <c r="H9" s="33">
        <f t="shared" si="5"/>
        <v>8.2402542462694003E-2</v>
      </c>
      <c r="I9" s="1"/>
      <c r="J9" s="22"/>
      <c r="K9" s="22"/>
      <c r="L9" s="19" t="s">
        <v>14</v>
      </c>
      <c r="M9" s="25">
        <v>164.58179000328172</v>
      </c>
      <c r="N9" s="29">
        <v>4.3359800000000002</v>
      </c>
      <c r="O9" s="28">
        <v>5.080120678658992E-2</v>
      </c>
      <c r="P9" s="28">
        <v>4.6599451949584481E-2</v>
      </c>
      <c r="Q9" s="26">
        <v>6246432</v>
      </c>
      <c r="R9" s="26">
        <v>5729791.2048259424</v>
      </c>
      <c r="S9" s="27">
        <v>-516640.7951740576</v>
      </c>
      <c r="T9" s="5"/>
      <c r="U9" s="25" t="s">
        <v>14</v>
      </c>
      <c r="V9" s="26">
        <v>99200</v>
      </c>
      <c r="W9" s="24">
        <v>4.744977436566214E-2</v>
      </c>
      <c r="X9" s="24">
        <v>6.1414082512508586E-2</v>
      </c>
      <c r="Y9" s="26">
        <v>5172600</v>
      </c>
      <c r="Z9" s="40">
        <v>6694878.6891195355</v>
      </c>
      <c r="AA9" s="40">
        <v>1522278.6891195355</v>
      </c>
    </row>
    <row r="10" spans="1:28">
      <c r="A10" s="12" t="s">
        <v>18</v>
      </c>
      <c r="B10" s="21">
        <f t="shared" si="0"/>
        <v>0</v>
      </c>
      <c r="C10" s="33" t="str">
        <f t="shared" si="1"/>
        <v/>
      </c>
      <c r="D10" s="33" t="str">
        <f t="shared" si="2"/>
        <v/>
      </c>
      <c r="E10" s="9"/>
      <c r="F10" s="21">
        <f t="shared" si="3"/>
        <v>-723591.16837168997</v>
      </c>
      <c r="G10" s="33">
        <f t="shared" si="4"/>
        <v>1.5698708169580522E-2</v>
      </c>
      <c r="H10" s="33">
        <f t="shared" si="5"/>
        <v>1.2319630147641335E-2</v>
      </c>
      <c r="I10" s="1"/>
      <c r="J10" s="22"/>
      <c r="K10" s="22"/>
      <c r="L10" s="20" t="s">
        <v>46</v>
      </c>
      <c r="M10" s="25">
        <v>73.650559670045013</v>
      </c>
      <c r="N10" s="29">
        <v>7.9276200000000001</v>
      </c>
      <c r="O10" s="28">
        <v>4.3300103809771937E-2</v>
      </c>
      <c r="P10" s="28">
        <v>4.4999999999999998E-2</v>
      </c>
      <c r="Q10" s="26">
        <v>2912000</v>
      </c>
      <c r="R10" s="26">
        <v>3026320.689107147</v>
      </c>
      <c r="S10" s="27">
        <v>114320.68910714705</v>
      </c>
      <c r="T10" s="5"/>
      <c r="U10" s="25" t="s">
        <v>17</v>
      </c>
      <c r="V10" s="26">
        <v>28000</v>
      </c>
      <c r="W10" s="24">
        <v>5.0956161971124646E-2</v>
      </c>
      <c r="X10" s="24">
        <v>3.7493666959798645E-2</v>
      </c>
      <c r="Y10" s="26">
        <v>19680000</v>
      </c>
      <c r="Z10" s="40">
        <v>14480591.497196542</v>
      </c>
      <c r="AA10" s="40">
        <v>-5199408.5028034579</v>
      </c>
    </row>
    <row r="11" spans="1:28">
      <c r="A11" s="13" t="s">
        <v>17</v>
      </c>
      <c r="B11" s="21">
        <f t="shared" si="0"/>
        <v>-3895590.099280634</v>
      </c>
      <c r="C11" s="33">
        <f t="shared" si="1"/>
        <v>2.4524605476986514E-2</v>
      </c>
      <c r="D11" s="33">
        <f t="shared" si="2"/>
        <v>1.5520712029875915E-2</v>
      </c>
      <c r="E11" s="9"/>
      <c r="F11" s="21">
        <f t="shared" si="3"/>
        <v>-5199408.5028034579</v>
      </c>
      <c r="G11" s="33">
        <f t="shared" si="4"/>
        <v>5.0956161971124646E-2</v>
      </c>
      <c r="H11" s="33">
        <f t="shared" si="5"/>
        <v>3.7493666959798645E-2</v>
      </c>
      <c r="I11" s="1"/>
      <c r="J11" s="22"/>
      <c r="K11" s="22"/>
      <c r="L11" s="19" t="s">
        <v>38</v>
      </c>
      <c r="M11" s="25">
        <v>26.633108827157155</v>
      </c>
      <c r="N11" s="29">
        <v>21.92285</v>
      </c>
      <c r="O11" s="28">
        <v>4.5690757026517995E-2</v>
      </c>
      <c r="P11" s="28">
        <v>4.4999999999999998E-2</v>
      </c>
      <c r="Q11" s="26">
        <v>1111160</v>
      </c>
      <c r="R11" s="26">
        <v>1094361.3819088121</v>
      </c>
      <c r="S11" s="27">
        <v>-16798.618091187906</v>
      </c>
      <c r="T11" s="5"/>
      <c r="U11" s="25" t="s">
        <v>21</v>
      </c>
      <c r="V11" s="26">
        <v>43800</v>
      </c>
      <c r="W11" s="24">
        <v>4.8203486132518132E-2</v>
      </c>
      <c r="X11" s="24">
        <v>3.7015290922927234E-2</v>
      </c>
      <c r="Y11" s="26">
        <v>11901200</v>
      </c>
      <c r="Z11" s="40">
        <v>9138890.4761135522</v>
      </c>
      <c r="AA11" s="40">
        <v>-2762309.5238864478</v>
      </c>
    </row>
    <row r="12" spans="1:28">
      <c r="A12" s="23" t="s">
        <v>30</v>
      </c>
      <c r="B12" s="21">
        <f t="shared" si="0"/>
        <v>-507850.1827370784</v>
      </c>
      <c r="C12" s="33">
        <f t="shared" si="1"/>
        <v>1.5624550177068115E-2</v>
      </c>
      <c r="D12" s="33">
        <f t="shared" si="2"/>
        <v>1.0205403956087475E-2</v>
      </c>
      <c r="E12" s="9"/>
      <c r="F12" s="21">
        <f t="shared" si="3"/>
        <v>-229593.265585721</v>
      </c>
      <c r="G12" s="33">
        <f t="shared" si="4"/>
        <v>3.4467693398253021E-2</v>
      </c>
      <c r="H12" s="33">
        <f t="shared" si="5"/>
        <v>3.1711895137871239E-2</v>
      </c>
      <c r="I12" s="12"/>
      <c r="J12" s="22"/>
      <c r="K12" s="22"/>
      <c r="L12" s="20" t="s">
        <v>77</v>
      </c>
      <c r="M12" s="25">
        <v>0</v>
      </c>
      <c r="N12" s="29">
        <v>9.7746300000000002</v>
      </c>
      <c r="O12" s="28">
        <v>0</v>
      </c>
      <c r="P12" s="28">
        <v>4.4999999999999998E-2</v>
      </c>
      <c r="Q12" s="26">
        <v>0</v>
      </c>
      <c r="R12" s="26">
        <v>2454468.3963873414</v>
      </c>
      <c r="S12" s="27">
        <v>2454468.3963873414</v>
      </c>
      <c r="T12" s="5"/>
      <c r="U12" s="25" t="s">
        <v>30</v>
      </c>
      <c r="V12" s="26">
        <v>129800</v>
      </c>
      <c r="W12" s="24">
        <v>3.4467693398253021E-2</v>
      </c>
      <c r="X12" s="24">
        <v>3.1711895137871239E-2</v>
      </c>
      <c r="Y12" s="26">
        <v>2871600</v>
      </c>
      <c r="Z12" s="40">
        <v>2642006.734414279</v>
      </c>
      <c r="AA12" s="40">
        <v>-229593.265585721</v>
      </c>
    </row>
    <row r="13" spans="1:28">
      <c r="A13" s="13" t="s">
        <v>29</v>
      </c>
      <c r="B13" s="21">
        <f t="shared" si="0"/>
        <v>-4539097.3371560723</v>
      </c>
      <c r="C13" s="33">
        <f t="shared" si="1"/>
        <v>1.8842025708056629E-2</v>
      </c>
      <c r="D13" s="33">
        <f t="shared" si="2"/>
        <v>8.6873424602423605E-3</v>
      </c>
      <c r="E13" s="9"/>
      <c r="F13" s="21">
        <f t="shared" si="3"/>
        <v>-115840.49273626693</v>
      </c>
      <c r="G13" s="33">
        <f t="shared" si="4"/>
        <v>2.4056427739581637E-2</v>
      </c>
      <c r="H13" s="33">
        <f t="shared" si="5"/>
        <v>2.3765059047706989E-2</v>
      </c>
      <c r="I13" s="1"/>
      <c r="J13" s="22"/>
      <c r="K13" s="22"/>
      <c r="L13" s="19" t="s">
        <v>39</v>
      </c>
      <c r="M13" s="25">
        <v>28.483920169781495</v>
      </c>
      <c r="N13" s="29">
        <v>20.498360000000002</v>
      </c>
      <c r="O13" s="28">
        <v>4.2377395837488827E-2</v>
      </c>
      <c r="P13" s="28">
        <v>3.8434220211780341E-2</v>
      </c>
      <c r="Q13" s="26">
        <v>1102200</v>
      </c>
      <c r="R13" s="26">
        <v>999641.35785684397</v>
      </c>
      <c r="S13" s="27">
        <v>-102558.64214315603</v>
      </c>
      <c r="T13" s="5"/>
      <c r="U13" s="25" t="s">
        <v>47</v>
      </c>
      <c r="V13" s="26">
        <v>82300</v>
      </c>
      <c r="W13" s="24">
        <v>3.2086592687265235E-2</v>
      </c>
      <c r="X13" s="24">
        <v>2.5474072233814815E-2</v>
      </c>
      <c r="Y13" s="26">
        <v>4216093</v>
      </c>
      <c r="Z13" s="40">
        <v>3347225.3870417085</v>
      </c>
      <c r="AA13" s="40">
        <v>-868867.61295829155</v>
      </c>
    </row>
    <row r="14" spans="1:28">
      <c r="A14" s="13" t="s">
        <v>47</v>
      </c>
      <c r="B14" s="21">
        <f t="shared" si="0"/>
        <v>-1173231.2263854919</v>
      </c>
      <c r="C14" s="33">
        <f t="shared" si="1"/>
        <v>2.7583735018738984E-2</v>
      </c>
      <c r="D14" s="33">
        <f t="shared" si="2"/>
        <v>1.9627472138756787E-2</v>
      </c>
      <c r="E14" s="9"/>
      <c r="F14" s="21">
        <f t="shared" si="3"/>
        <v>-868867.61295829155</v>
      </c>
      <c r="G14" s="33">
        <f t="shared" si="4"/>
        <v>3.2086592687265235E-2</v>
      </c>
      <c r="H14" s="33">
        <f t="shared" si="5"/>
        <v>2.5474072233814815E-2</v>
      </c>
      <c r="I14" s="1"/>
      <c r="J14" s="22"/>
      <c r="K14" s="22"/>
      <c r="L14" s="20" t="s">
        <v>21</v>
      </c>
      <c r="M14" s="25">
        <v>234.28143610573684</v>
      </c>
      <c r="N14" s="29">
        <v>1.9175900000000001</v>
      </c>
      <c r="O14" s="28">
        <v>4.0836634255746421E-2</v>
      </c>
      <c r="P14" s="28">
        <v>3.2790829262795085E-2</v>
      </c>
      <c r="Q14" s="26">
        <v>11353753</v>
      </c>
      <c r="R14" s="26">
        <v>9116788.9543335363</v>
      </c>
      <c r="S14" s="27">
        <v>-2236964.0456664637</v>
      </c>
      <c r="T14" s="5"/>
      <c r="U14" s="25" t="s">
        <v>29</v>
      </c>
      <c r="V14" s="26">
        <v>27200</v>
      </c>
      <c r="W14" s="24">
        <v>2.4056427739581637E-2</v>
      </c>
      <c r="X14" s="24">
        <v>2.3765059047706989E-2</v>
      </c>
      <c r="Y14" s="26">
        <v>9564200</v>
      </c>
      <c r="Z14" s="40">
        <v>9448359.5072637331</v>
      </c>
      <c r="AA14" s="40">
        <v>-115840.49273626693</v>
      </c>
    </row>
    <row r="15" spans="1:28">
      <c r="A15" s="13" t="s">
        <v>21</v>
      </c>
      <c r="B15" s="21">
        <f t="shared" si="0"/>
        <v>-2236964.0456664637</v>
      </c>
      <c r="C15" s="33">
        <f t="shared" si="1"/>
        <v>4.0836634255746421E-2</v>
      </c>
      <c r="D15" s="33">
        <f t="shared" si="2"/>
        <v>3.2790829262795085E-2</v>
      </c>
      <c r="E15" s="9"/>
      <c r="F15" s="21">
        <f t="shared" si="3"/>
        <v>-2762309.5238864478</v>
      </c>
      <c r="G15" s="33">
        <f t="shared" si="4"/>
        <v>4.8203486132518132E-2</v>
      </c>
      <c r="H15" s="33">
        <f t="shared" si="5"/>
        <v>3.7015290922927234E-2</v>
      </c>
      <c r="I15" s="3"/>
      <c r="J15" s="22"/>
      <c r="K15" s="22"/>
      <c r="L15" s="19" t="s">
        <v>52</v>
      </c>
      <c r="M15" s="25">
        <v>0</v>
      </c>
      <c r="N15" s="29">
        <v>3.1819999999999999</v>
      </c>
      <c r="O15" s="28">
        <v>4.0208832664909024E-2</v>
      </c>
      <c r="P15" s="28">
        <v>2.4602261752841394E-2</v>
      </c>
      <c r="Q15" s="26">
        <v>6737000</v>
      </c>
      <c r="R15" s="26">
        <v>4122115.1285384498</v>
      </c>
      <c r="S15" s="27">
        <v>-2614884.8714615502</v>
      </c>
      <c r="T15" s="5"/>
      <c r="U15" s="25" t="s">
        <v>51</v>
      </c>
      <c r="V15" s="26">
        <v>59800</v>
      </c>
      <c r="W15" s="24">
        <v>0</v>
      </c>
      <c r="X15" s="24">
        <v>2.1455438872657797E-2</v>
      </c>
      <c r="Y15" s="26">
        <v>0</v>
      </c>
      <c r="Z15" s="40">
        <v>3879918.7809969056</v>
      </c>
      <c r="AA15" s="40">
        <v>3879918.7809969056</v>
      </c>
    </row>
    <row r="16" spans="1:28">
      <c r="A16" s="13" t="s">
        <v>28</v>
      </c>
      <c r="B16" s="21">
        <f t="shared" si="0"/>
        <v>-4466188.3178567896</v>
      </c>
      <c r="C16" s="33">
        <f t="shared" si="1"/>
        <v>1.1476890525730444E-2</v>
      </c>
      <c r="D16" s="33">
        <f t="shared" si="2"/>
        <v>7.0239790001400734E-3</v>
      </c>
      <c r="E16" s="9"/>
      <c r="F16" s="21">
        <f t="shared" si="3"/>
        <v>-635431.14883996546</v>
      </c>
      <c r="G16" s="33">
        <f t="shared" si="4"/>
        <v>9.2899434299064682E-3</v>
      </c>
      <c r="H16" s="33">
        <f t="shared" si="5"/>
        <v>8.5789469437065127E-3</v>
      </c>
      <c r="I16" s="3"/>
      <c r="J16" s="22"/>
      <c r="K16" s="22"/>
      <c r="L16" s="20" t="s">
        <v>47</v>
      </c>
      <c r="M16" s="25">
        <v>0</v>
      </c>
      <c r="N16" s="29">
        <v>3.6155200000000001</v>
      </c>
      <c r="O16" s="28">
        <v>2.7583735018738984E-2</v>
      </c>
      <c r="P16" s="28">
        <v>1.9627472138756787E-2</v>
      </c>
      <c r="Q16" s="26">
        <v>4067500</v>
      </c>
      <c r="R16" s="26">
        <v>2894268.7736145081</v>
      </c>
      <c r="S16" s="27">
        <v>-1173231.2263854919</v>
      </c>
      <c r="T16" s="5"/>
      <c r="U16" s="25" t="s">
        <v>54</v>
      </c>
      <c r="V16" s="26">
        <v>39150</v>
      </c>
      <c r="W16" s="24">
        <v>0</v>
      </c>
      <c r="X16" s="24">
        <v>1.8984110641290162E-2</v>
      </c>
      <c r="Y16" s="26">
        <v>0</v>
      </c>
      <c r="Z16" s="40">
        <v>5243785.3508075746</v>
      </c>
      <c r="AA16" s="40">
        <v>5243785.3508075746</v>
      </c>
    </row>
    <row r="17" spans="1:27">
      <c r="A17" s="12" t="s">
        <v>54</v>
      </c>
      <c r="B17" s="21">
        <f t="shared" si="0"/>
        <v>0</v>
      </c>
      <c r="C17" s="33" t="str">
        <f t="shared" si="1"/>
        <v/>
      </c>
      <c r="D17" s="33" t="str">
        <f t="shared" si="2"/>
        <v/>
      </c>
      <c r="E17" s="9"/>
      <c r="F17" s="21">
        <f t="shared" si="3"/>
        <v>5243785.3508075746</v>
      </c>
      <c r="G17" s="33">
        <f t="shared" si="4"/>
        <v>0</v>
      </c>
      <c r="H17" s="33">
        <f t="shared" si="5"/>
        <v>1.8984110641290162E-2</v>
      </c>
      <c r="I17" s="1"/>
      <c r="J17" s="22"/>
      <c r="K17" s="22"/>
      <c r="L17" s="19" t="s">
        <v>78</v>
      </c>
      <c r="M17" s="25">
        <v>0</v>
      </c>
      <c r="N17" s="29">
        <v>0.12856000000000001</v>
      </c>
      <c r="O17" s="28">
        <v>0</v>
      </c>
      <c r="P17" s="28">
        <v>1.7526955512128788E-2</v>
      </c>
      <c r="Q17" s="26">
        <v>0</v>
      </c>
      <c r="R17" s="26">
        <v>72685181.34098208</v>
      </c>
      <c r="S17" s="27">
        <v>72685181.34098208</v>
      </c>
      <c r="T17" s="5"/>
      <c r="U17" s="25" t="s">
        <v>66</v>
      </c>
      <c r="V17" s="26">
        <v>25900</v>
      </c>
      <c r="W17" s="24">
        <v>2.5301236175469449E-2</v>
      </c>
      <c r="X17" s="24">
        <v>1.4108911636698796E-2</v>
      </c>
      <c r="Y17" s="26">
        <v>10564000</v>
      </c>
      <c r="Z17" s="40">
        <v>5890879.8564788159</v>
      </c>
      <c r="AA17" s="40">
        <v>-4673120.1435211841</v>
      </c>
    </row>
    <row r="18" spans="1:27">
      <c r="A18" s="13" t="s">
        <v>23</v>
      </c>
      <c r="B18" s="21">
        <f t="shared" si="0"/>
        <v>170727.66756166238</v>
      </c>
      <c r="C18" s="33">
        <f t="shared" si="1"/>
        <v>8.8575451189258185E-3</v>
      </c>
      <c r="D18" s="33">
        <f t="shared" si="2"/>
        <v>9.2155722932759018E-3</v>
      </c>
      <c r="E18" s="9"/>
      <c r="F18" s="21">
        <f t="shared" si="3"/>
        <v>-807518.03915371653</v>
      </c>
      <c r="G18" s="33">
        <f t="shared" si="4"/>
        <v>1.5922886893131583E-2</v>
      </c>
      <c r="H18" s="33">
        <f t="shared" si="5"/>
        <v>1.4022449340609046E-2</v>
      </c>
      <c r="I18" s="1"/>
      <c r="J18" s="22"/>
      <c r="K18" s="22"/>
      <c r="L18" s="20" t="s">
        <v>51</v>
      </c>
      <c r="M18" s="25">
        <v>0</v>
      </c>
      <c r="N18" s="29">
        <v>2.7984</v>
      </c>
      <c r="O18" s="28">
        <v>2.7921806414696541E-2</v>
      </c>
      <c r="P18" s="28">
        <v>1.7504447795308957E-2</v>
      </c>
      <c r="Q18" s="26">
        <v>5319600</v>
      </c>
      <c r="R18" s="26">
        <v>3334908.1756728287</v>
      </c>
      <c r="S18" s="27">
        <v>-1984691.8243271713</v>
      </c>
      <c r="T18" s="5"/>
      <c r="U18" s="25" t="s">
        <v>56</v>
      </c>
      <c r="V18" s="26">
        <v>151400</v>
      </c>
      <c r="W18" s="24">
        <v>1.7451459028032159E-2</v>
      </c>
      <c r="X18" s="24">
        <v>1.6123583925072908E-2</v>
      </c>
      <c r="Y18" s="26">
        <v>1246500</v>
      </c>
      <c r="Z18" s="40">
        <v>1151654.2731653568</v>
      </c>
      <c r="AA18" s="40">
        <v>-94845.726834643167</v>
      </c>
    </row>
    <row r="19" spans="1:27">
      <c r="A19" s="13" t="s">
        <v>51</v>
      </c>
      <c r="B19" s="21">
        <f t="shared" si="0"/>
        <v>-1984691.8243271713</v>
      </c>
      <c r="C19" s="33">
        <f t="shared" si="1"/>
        <v>2.7921806414696541E-2</v>
      </c>
      <c r="D19" s="33">
        <f t="shared" si="2"/>
        <v>1.7504447795308957E-2</v>
      </c>
      <c r="E19" s="9"/>
      <c r="F19" s="21">
        <f t="shared" si="3"/>
        <v>3879918.7809969056</v>
      </c>
      <c r="G19" s="33">
        <f t="shared" si="4"/>
        <v>0</v>
      </c>
      <c r="H19" s="33">
        <f t="shared" si="5"/>
        <v>2.1455438872657797E-2</v>
      </c>
      <c r="I19" s="1"/>
      <c r="J19" s="22"/>
      <c r="K19" s="22"/>
      <c r="L19" s="19" t="s">
        <v>17</v>
      </c>
      <c r="M19" s="25">
        <v>473.82342188453919</v>
      </c>
      <c r="N19" s="29">
        <v>1.2322599999999999</v>
      </c>
      <c r="O19" s="28">
        <v>2.4524605476986514E-2</v>
      </c>
      <c r="P19" s="28">
        <v>1.5520712029875915E-2</v>
      </c>
      <c r="Q19" s="26">
        <v>10610722</v>
      </c>
      <c r="R19" s="26">
        <v>6715131.900719366</v>
      </c>
      <c r="S19" s="27">
        <v>-3895590.099280634</v>
      </c>
      <c r="T19" s="5"/>
      <c r="U19" s="25" t="s">
        <v>23</v>
      </c>
      <c r="V19" s="26">
        <v>25450</v>
      </c>
      <c r="W19" s="24">
        <v>1.5922886893131583E-2</v>
      </c>
      <c r="X19" s="24">
        <v>1.4022449340609046E-2</v>
      </c>
      <c r="Y19" s="26">
        <v>6765820</v>
      </c>
      <c r="Z19" s="40">
        <v>5958301.9608462835</v>
      </c>
      <c r="AA19" s="40">
        <v>-807518.03915371653</v>
      </c>
    </row>
    <row r="20" spans="1:27">
      <c r="A20" s="13" t="s">
        <v>48</v>
      </c>
      <c r="B20" s="21">
        <f t="shared" si="0"/>
        <v>-2165394.4547941717</v>
      </c>
      <c r="C20" s="33">
        <f t="shared" si="1"/>
        <v>1.8152198444951959E-2</v>
      </c>
      <c r="D20" s="33">
        <f t="shared" si="2"/>
        <v>1.0176492855799035E-2</v>
      </c>
      <c r="E20" s="9"/>
      <c r="F20" s="21">
        <f t="shared" si="3"/>
        <v>3988944.8149954141</v>
      </c>
      <c r="G20" s="33">
        <f t="shared" si="4"/>
        <v>0</v>
      </c>
      <c r="H20" s="33">
        <f t="shared" si="5"/>
        <v>1.4109221502648619E-2</v>
      </c>
      <c r="I20" s="1"/>
      <c r="J20" s="22"/>
      <c r="K20" s="22"/>
      <c r="L20" s="20" t="s">
        <v>79</v>
      </c>
      <c r="M20" s="25">
        <v>0</v>
      </c>
      <c r="N20" s="29">
        <v>37.410620000000002</v>
      </c>
      <c r="O20" s="28">
        <v>0</v>
      </c>
      <c r="P20" s="28">
        <v>1.4352061856852828E-2</v>
      </c>
      <c r="Q20" s="26">
        <v>0</v>
      </c>
      <c r="R20" s="26">
        <v>204533.59389368154</v>
      </c>
      <c r="S20" s="27">
        <v>204533.59389368154</v>
      </c>
      <c r="T20" s="5"/>
      <c r="U20" s="25" t="s">
        <v>48</v>
      </c>
      <c r="V20" s="26">
        <v>38250</v>
      </c>
      <c r="W20" s="24">
        <v>0</v>
      </c>
      <c r="X20" s="24">
        <v>1.4109221502648619E-2</v>
      </c>
      <c r="Y20" s="26">
        <v>0</v>
      </c>
      <c r="Z20" s="40">
        <v>3988944.8149954141</v>
      </c>
      <c r="AA20" s="40">
        <v>3988944.8149954141</v>
      </c>
    </row>
    <row r="21" spans="1:27">
      <c r="A21" s="32" t="s">
        <v>26</v>
      </c>
      <c r="B21" s="21">
        <f t="shared" si="0"/>
        <v>-1186702.7952539208</v>
      </c>
      <c r="C21" s="33">
        <f t="shared" si="1"/>
        <v>1.2171900727674167E-2</v>
      </c>
      <c r="D21" s="33">
        <f t="shared" si="2"/>
        <v>8.0014290611275622E-3</v>
      </c>
      <c r="E21" s="9"/>
      <c r="F21" s="21">
        <f t="shared" si="3"/>
        <v>-183734.94788046321</v>
      </c>
      <c r="G21" s="33">
        <f t="shared" si="4"/>
        <v>1.4866689587395754E-2</v>
      </c>
      <c r="H21" s="33">
        <f t="shared" si="5"/>
        <v>1.4136099441762079E-2</v>
      </c>
      <c r="I21" s="1"/>
      <c r="J21" s="22"/>
      <c r="K21" s="22"/>
      <c r="L21" s="19" t="s">
        <v>42</v>
      </c>
      <c r="M21" s="25">
        <v>13.69047449563184</v>
      </c>
      <c r="N21" s="29">
        <v>22.429349999999999</v>
      </c>
      <c r="O21" s="28">
        <v>1.8847607542300474E-2</v>
      </c>
      <c r="P21" s="28">
        <v>1.3377913023058581E-2</v>
      </c>
      <c r="Q21" s="26">
        <v>448007</v>
      </c>
      <c r="R21" s="26">
        <v>317992.54447919561</v>
      </c>
      <c r="S21" s="27">
        <v>-130014.45552080439</v>
      </c>
      <c r="T21" s="5"/>
      <c r="U21" s="25" t="s">
        <v>18</v>
      </c>
      <c r="V21" s="26">
        <v>50500</v>
      </c>
      <c r="W21" s="24">
        <v>1.5698708169580522E-2</v>
      </c>
      <c r="X21" s="24">
        <v>1.2319630147641335E-2</v>
      </c>
      <c r="Y21" s="26">
        <v>3361700</v>
      </c>
      <c r="Z21" s="40">
        <v>2638108.83162831</v>
      </c>
      <c r="AA21" s="40">
        <v>-723591.16837168997</v>
      </c>
    </row>
    <row r="22" spans="1:27">
      <c r="A22" s="13" t="s">
        <v>22</v>
      </c>
      <c r="B22" s="21">
        <f t="shared" si="0"/>
        <v>-2823739.3446620433</v>
      </c>
      <c r="C22" s="33">
        <f t="shared" si="1"/>
        <v>1.2958055583668301E-2</v>
      </c>
      <c r="D22" s="33">
        <f t="shared" si="2"/>
        <v>7.9322652022468174E-3</v>
      </c>
      <c r="E22" s="9"/>
      <c r="F22" s="21">
        <f t="shared" si="3"/>
        <v>-1433162.5489389813</v>
      </c>
      <c r="G22" s="33">
        <f t="shared" si="4"/>
        <v>1.010044731144482E-2</v>
      </c>
      <c r="H22" s="33">
        <f t="shared" si="5"/>
        <v>7.1980748173507579E-3</v>
      </c>
      <c r="I22" s="1"/>
      <c r="J22" s="22"/>
      <c r="K22" s="22"/>
      <c r="L22" s="19" t="s">
        <v>40</v>
      </c>
      <c r="M22" s="25">
        <v>12.527319224686714</v>
      </c>
      <c r="N22" s="29">
        <v>32.81409</v>
      </c>
      <c r="O22" s="28">
        <v>1.2868613369204153E-2</v>
      </c>
      <c r="P22" s="28">
        <v>1.239291763033072E-2</v>
      </c>
      <c r="Q22" s="26">
        <v>209082</v>
      </c>
      <c r="R22" s="26">
        <v>201353.16289676158</v>
      </c>
      <c r="S22" s="27">
        <v>-7728.8371032384166</v>
      </c>
      <c r="T22" s="5"/>
      <c r="U22" s="25" t="s">
        <v>26</v>
      </c>
      <c r="V22" s="26">
        <v>43000</v>
      </c>
      <c r="W22" s="24">
        <v>1.4866689587395754E-2</v>
      </c>
      <c r="X22" s="24">
        <v>1.4136099441762079E-2</v>
      </c>
      <c r="Y22" s="26">
        <v>3738800</v>
      </c>
      <c r="Z22" s="40">
        <v>3555065.0521195368</v>
      </c>
      <c r="AA22" s="40">
        <v>-183734.94788046321</v>
      </c>
    </row>
    <row r="23" spans="1:27">
      <c r="A23" s="37" t="s">
        <v>45</v>
      </c>
      <c r="B23" s="21">
        <f t="shared" si="0"/>
        <v>-1167072.9588536457</v>
      </c>
      <c r="C23" s="33">
        <f t="shared" si="1"/>
        <v>1.3514649834616657E-2</v>
      </c>
      <c r="D23" s="33">
        <f t="shared" si="2"/>
        <v>8.6774730411805865E-3</v>
      </c>
      <c r="E23" s="9"/>
      <c r="F23" s="21">
        <f t="shared" si="3"/>
        <v>2296009.1255656001</v>
      </c>
      <c r="G23" s="33">
        <f t="shared" si="4"/>
        <v>0</v>
      </c>
      <c r="H23" s="33">
        <f t="shared" si="5"/>
        <v>1.0658372907689007E-2</v>
      </c>
      <c r="I23" s="1"/>
      <c r="J23" s="22"/>
      <c r="K23" s="22"/>
      <c r="L23" s="20" t="s">
        <v>56</v>
      </c>
      <c r="M23" s="25">
        <v>0</v>
      </c>
      <c r="N23" s="29">
        <v>6.8576199999999998</v>
      </c>
      <c r="O23" s="28">
        <v>0</v>
      </c>
      <c r="P23" s="28">
        <v>1.211415982339774E-2</v>
      </c>
      <c r="Q23" s="26">
        <v>0</v>
      </c>
      <c r="R23" s="26">
        <v>941813.99763540633</v>
      </c>
      <c r="S23" s="27">
        <v>941813.99763540633</v>
      </c>
      <c r="T23" s="5"/>
      <c r="U23" s="25" t="s">
        <v>58</v>
      </c>
      <c r="V23" s="26">
        <v>111800</v>
      </c>
      <c r="W23" s="24">
        <v>0</v>
      </c>
      <c r="X23" s="24">
        <v>1.44255532847624E-2</v>
      </c>
      <c r="Y23" s="26">
        <v>0</v>
      </c>
      <c r="Z23" s="40">
        <v>1395330.5140019485</v>
      </c>
      <c r="AA23" s="40">
        <v>1395330.5140019485</v>
      </c>
    </row>
    <row r="24" spans="1:27">
      <c r="A24" s="12" t="s">
        <v>25</v>
      </c>
      <c r="B24" s="21">
        <f t="shared" ref="B24:B25" si="6">IFERROR(INDEX($S$3:$S$321,MATCH(A24,$L$3:$L$321,0)),0)</f>
        <v>0</v>
      </c>
      <c r="C24" s="33" t="str">
        <f t="shared" si="1"/>
        <v/>
      </c>
      <c r="D24" s="33" t="str">
        <f t="shared" si="2"/>
        <v/>
      </c>
      <c r="E24" s="25"/>
      <c r="F24" s="21">
        <f t="shared" si="3"/>
        <v>0</v>
      </c>
      <c r="G24" s="33" t="str">
        <f t="shared" si="4"/>
        <v/>
      </c>
      <c r="H24" s="33" t="str">
        <f t="shared" si="5"/>
        <v/>
      </c>
      <c r="L24" s="19" t="s">
        <v>41</v>
      </c>
      <c r="M24" s="25">
        <v>20.007024281628421</v>
      </c>
      <c r="N24" s="29">
        <v>17.492339999999999</v>
      </c>
      <c r="O24" s="28">
        <v>1.889361408384364E-2</v>
      </c>
      <c r="P24" s="28">
        <v>1.1973943372291972E-2</v>
      </c>
      <c r="Q24" s="26">
        <v>575854</v>
      </c>
      <c r="R24" s="26">
        <v>364950.99117135571</v>
      </c>
      <c r="S24" s="27">
        <v>-210903.00882864429</v>
      </c>
      <c r="T24" s="5"/>
      <c r="U24" s="25" t="s">
        <v>67</v>
      </c>
      <c r="V24" s="26">
        <v>42800</v>
      </c>
      <c r="W24" s="24">
        <v>1.650286908903472E-2</v>
      </c>
      <c r="X24" s="24">
        <v>1.0997456110540208E-2</v>
      </c>
      <c r="Y24" s="26">
        <v>4169674</v>
      </c>
      <c r="Z24" s="40">
        <v>2778656.6422398258</v>
      </c>
      <c r="AA24" s="40">
        <v>-1391017.3577601742</v>
      </c>
    </row>
    <row r="25" spans="1:27">
      <c r="A25" s="13" t="s">
        <v>24</v>
      </c>
      <c r="B25" s="21">
        <f t="shared" si="6"/>
        <v>-998753.92766672978</v>
      </c>
      <c r="C25" s="33">
        <f t="shared" si="1"/>
        <v>5.2880305078766088E-3</v>
      </c>
      <c r="D25" s="33">
        <f t="shared" si="2"/>
        <v>3.823146174598955E-3</v>
      </c>
      <c r="E25" s="25"/>
      <c r="F25" s="21">
        <f t="shared" si="3"/>
        <v>230385.40332490951</v>
      </c>
      <c r="G25" s="33">
        <f t="shared" si="4"/>
        <v>5.4002511254209731E-3</v>
      </c>
      <c r="H25" s="33">
        <f t="shared" si="5"/>
        <v>5.7656209427817086E-3</v>
      </c>
      <c r="L25" s="34" t="s">
        <v>58</v>
      </c>
      <c r="M25" s="25">
        <v>0</v>
      </c>
      <c r="N25" s="29">
        <v>5.2058200000000001</v>
      </c>
      <c r="O25" s="28">
        <v>0</v>
      </c>
      <c r="P25" s="28">
        <v>1.0253767135129316E-2</v>
      </c>
      <c r="Q25" s="26">
        <v>0</v>
      </c>
      <c r="R25" s="26">
        <v>1050121.5247486937</v>
      </c>
      <c r="S25" s="27">
        <v>1050121.5247486937</v>
      </c>
      <c r="T25" s="5"/>
      <c r="U25" s="25" t="s">
        <v>57</v>
      </c>
      <c r="V25" s="26">
        <v>59900</v>
      </c>
      <c r="W25" s="24">
        <v>0</v>
      </c>
      <c r="X25" s="24">
        <v>1.0545086965858833E-2</v>
      </c>
      <c r="Y25" s="26">
        <v>0</v>
      </c>
      <c r="Z25" s="40">
        <v>1903749.3119393806</v>
      </c>
      <c r="AA25" s="40">
        <v>1903749.3119393806</v>
      </c>
    </row>
    <row r="26" spans="1:27">
      <c r="A26" s="34" t="s">
        <v>77</v>
      </c>
      <c r="B26" s="21">
        <f t="shared" ref="B26:B29" si="7">IFERROR(INDEX($S$3:$S$321,MATCH(A26,$L$3:$L$321,0)),0)</f>
        <v>2454468.3963873414</v>
      </c>
      <c r="C26" s="33">
        <f t="shared" si="1"/>
        <v>0</v>
      </c>
      <c r="D26" s="33">
        <f t="shared" si="2"/>
        <v>4.4999999999999998E-2</v>
      </c>
      <c r="E26" s="25"/>
      <c r="F26" s="21">
        <f t="shared" si="3"/>
        <v>0</v>
      </c>
      <c r="G26" s="33" t="str">
        <f t="shared" si="4"/>
        <v/>
      </c>
      <c r="H26" s="33" t="str">
        <f t="shared" si="5"/>
        <v/>
      </c>
      <c r="L26" s="25" t="s">
        <v>30</v>
      </c>
      <c r="M26" s="25">
        <v>60.402502873937003</v>
      </c>
      <c r="N26" s="29">
        <v>5.6890599999999996</v>
      </c>
      <c r="O26" s="28">
        <v>1.5624550177068115E-2</v>
      </c>
      <c r="P26" s="28">
        <v>1.0205403956087475E-2</v>
      </c>
      <c r="Q26" s="26">
        <v>1464240</v>
      </c>
      <c r="R26" s="26">
        <v>956389.8172629216</v>
      </c>
      <c r="S26" s="27">
        <v>-507850.1827370784</v>
      </c>
      <c r="T26" s="5"/>
      <c r="U26" s="25" t="s">
        <v>45</v>
      </c>
      <c r="V26" s="26">
        <v>50200</v>
      </c>
      <c r="W26" s="24">
        <v>0</v>
      </c>
      <c r="X26" s="24">
        <v>1.0658372907689007E-2</v>
      </c>
      <c r="Y26" s="26">
        <v>0</v>
      </c>
      <c r="Z26" s="40">
        <v>2296009.1255656001</v>
      </c>
      <c r="AA26" s="40">
        <v>2296009.1255656001</v>
      </c>
    </row>
    <row r="27" spans="1:27">
      <c r="A27" s="25" t="s">
        <v>56</v>
      </c>
      <c r="B27" s="21">
        <f t="shared" si="7"/>
        <v>941813.99763540633</v>
      </c>
      <c r="C27" s="33">
        <f t="shared" si="1"/>
        <v>0</v>
      </c>
      <c r="D27" s="33">
        <f t="shared" si="2"/>
        <v>1.211415982339774E-2</v>
      </c>
      <c r="E27" s="25"/>
      <c r="F27" s="21">
        <f t="shared" si="3"/>
        <v>-94845.726834643167</v>
      </c>
      <c r="G27" s="33">
        <f t="shared" si="4"/>
        <v>1.7451459028032159E-2</v>
      </c>
      <c r="H27" s="33">
        <f t="shared" si="5"/>
        <v>1.6123583925072908E-2</v>
      </c>
      <c r="L27" s="25" t="s">
        <v>48</v>
      </c>
      <c r="M27" s="25">
        <v>0</v>
      </c>
      <c r="N27" s="29">
        <v>1.9637099999999998</v>
      </c>
      <c r="O27" s="28">
        <v>1.8152198444951959E-2</v>
      </c>
      <c r="P27" s="28">
        <v>1.0176492855799035E-2</v>
      </c>
      <c r="Q27" s="26">
        <v>4928300</v>
      </c>
      <c r="R27" s="26">
        <v>2762905.5452058283</v>
      </c>
      <c r="S27" s="27">
        <v>-2165394.4547941717</v>
      </c>
      <c r="T27" s="5"/>
      <c r="U27" s="25" t="s">
        <v>68</v>
      </c>
      <c r="V27" s="26">
        <v>35000</v>
      </c>
      <c r="W27" s="24">
        <v>8.9555195740664319E-3</v>
      </c>
      <c r="X27" s="24">
        <v>8.8664470651294187E-3</v>
      </c>
      <c r="Y27" s="26">
        <v>2767000</v>
      </c>
      <c r="Z27" s="40">
        <v>2739479.1364487181</v>
      </c>
      <c r="AA27" s="40">
        <v>-27520.863551281858</v>
      </c>
    </row>
    <row r="28" spans="1:27">
      <c r="A28" s="25" t="s">
        <v>58</v>
      </c>
      <c r="B28" s="21">
        <f t="shared" si="7"/>
        <v>1050121.5247486937</v>
      </c>
      <c r="C28" s="33">
        <f t="shared" si="1"/>
        <v>0</v>
      </c>
      <c r="D28" s="33">
        <f t="shared" si="2"/>
        <v>1.0253767135129316E-2</v>
      </c>
      <c r="E28" s="25"/>
      <c r="F28" s="21">
        <f t="shared" si="3"/>
        <v>1395330.5140019485</v>
      </c>
      <c r="G28" s="33">
        <f t="shared" si="4"/>
        <v>0</v>
      </c>
      <c r="H28" s="33">
        <f t="shared" si="5"/>
        <v>1.44255532847624E-2</v>
      </c>
      <c r="L28" s="25" t="s">
        <v>57</v>
      </c>
      <c r="M28" s="25">
        <v>0</v>
      </c>
      <c r="N28" s="29">
        <v>2.61389</v>
      </c>
      <c r="O28" s="28">
        <v>0</v>
      </c>
      <c r="P28" s="28">
        <v>9.8096101542861098E-3</v>
      </c>
      <c r="Q28" s="26">
        <v>0</v>
      </c>
      <c r="R28" s="26">
        <v>2000827.7347582669</v>
      </c>
      <c r="S28" s="27">
        <v>2000827.7347582669</v>
      </c>
      <c r="T28" s="5"/>
      <c r="U28" s="25" t="s">
        <v>28</v>
      </c>
      <c r="V28" s="26">
        <v>12100</v>
      </c>
      <c r="W28" s="24">
        <v>9.2899434299064682E-3</v>
      </c>
      <c r="X28" s="24">
        <v>8.5789469437065127E-3</v>
      </c>
      <c r="Y28" s="26">
        <v>8302600</v>
      </c>
      <c r="Z28" s="40">
        <v>7667168.8511600345</v>
      </c>
      <c r="AA28" s="40">
        <v>-635431.14883996546</v>
      </c>
    </row>
    <row r="29" spans="1:27">
      <c r="A29" s="25" t="s">
        <v>57</v>
      </c>
      <c r="B29" s="21">
        <f t="shared" si="7"/>
        <v>2000827.7347582669</v>
      </c>
      <c r="C29" s="33">
        <f t="shared" si="1"/>
        <v>0</v>
      </c>
      <c r="D29" s="33">
        <f t="shared" si="2"/>
        <v>9.8096101542861098E-3</v>
      </c>
      <c r="E29" s="25"/>
      <c r="F29" s="21">
        <f t="shared" si="3"/>
        <v>1903749.3119393806</v>
      </c>
      <c r="G29" s="33">
        <f t="shared" si="4"/>
        <v>0</v>
      </c>
      <c r="H29" s="33">
        <f t="shared" si="5"/>
        <v>1.0545086965858833E-2</v>
      </c>
      <c r="L29" s="25" t="s">
        <v>23</v>
      </c>
      <c r="M29" s="25">
        <v>146.20342783254625</v>
      </c>
      <c r="N29" s="29">
        <v>1.1180399999999999</v>
      </c>
      <c r="O29" s="28">
        <v>8.8575451189258185E-3</v>
      </c>
      <c r="P29" s="28">
        <v>9.2155722932759018E-3</v>
      </c>
      <c r="Q29" s="26">
        <v>4223780</v>
      </c>
      <c r="R29" s="26">
        <v>4394507.6675616624</v>
      </c>
      <c r="S29" s="27">
        <v>170727.66756166238</v>
      </c>
      <c r="U29" s="25" t="s">
        <v>22</v>
      </c>
      <c r="V29" s="26">
        <v>21900</v>
      </c>
      <c r="W29" s="24">
        <v>1.010044731144482E-2</v>
      </c>
      <c r="X29" s="24">
        <v>7.1980748173507579E-3</v>
      </c>
      <c r="Y29" s="26">
        <v>4987500</v>
      </c>
      <c r="Z29" s="40">
        <v>3554337.4510610187</v>
      </c>
      <c r="AA29" s="40">
        <v>-1433162.5489389813</v>
      </c>
    </row>
    <row r="30" spans="1:27">
      <c r="A30" s="25" t="s">
        <v>55</v>
      </c>
      <c r="B30" s="21">
        <f t="shared" ref="B30" si="8">IFERROR(INDEX($S$3:$S$321,MATCH(A30,$L$3:$L$321,0)),0)</f>
        <v>3100687.5125035495</v>
      </c>
      <c r="C30" s="33">
        <f t="shared" si="1"/>
        <v>0</v>
      </c>
      <c r="D30" s="33">
        <f t="shared" si="2"/>
        <v>8.6357721545847581E-3</v>
      </c>
      <c r="E30" s="25"/>
      <c r="F30" s="21">
        <f t="shared" si="3"/>
        <v>0</v>
      </c>
      <c r="G30" s="33" t="str">
        <f t="shared" si="4"/>
        <v/>
      </c>
      <c r="H30" s="33" t="str">
        <f t="shared" si="5"/>
        <v/>
      </c>
      <c r="L30" s="25" t="s">
        <v>29</v>
      </c>
      <c r="M30" s="25">
        <v>0</v>
      </c>
      <c r="N30" s="29">
        <v>1.1927300000000001</v>
      </c>
      <c r="O30" s="28">
        <v>1.8842025708056629E-2</v>
      </c>
      <c r="P30" s="28">
        <v>8.6873424602423605E-3</v>
      </c>
      <c r="Q30" s="26">
        <v>8422300</v>
      </c>
      <c r="R30" s="26">
        <v>3883202.6628439273</v>
      </c>
      <c r="S30" s="27">
        <v>-4539097.3371560723</v>
      </c>
      <c r="U30" s="25" t="s">
        <v>27</v>
      </c>
      <c r="V30" s="26">
        <v>56000</v>
      </c>
      <c r="W30" s="24">
        <v>5.3193261764978902E-3</v>
      </c>
      <c r="X30" s="24">
        <v>6.101378688824652E-3</v>
      </c>
      <c r="Y30" s="26">
        <v>1027200</v>
      </c>
      <c r="Z30" s="40">
        <v>1178219.9438814896</v>
      </c>
      <c r="AA30" s="40">
        <v>151019.94388148957</v>
      </c>
    </row>
    <row r="31" spans="1:27">
      <c r="A31" s="25" t="s">
        <v>81</v>
      </c>
      <c r="B31" s="21">
        <f t="shared" ref="B31:B40" si="9">IFERROR(INDEX($S$3:$S$321,MATCH(A31,$L$3:$L$321,0)),0)</f>
        <v>1867270.6186250194</v>
      </c>
      <c r="C31" s="33">
        <f t="shared" si="1"/>
        <v>0</v>
      </c>
      <c r="D31" s="33">
        <f t="shared" si="2"/>
        <v>8.2316548878968131E-3</v>
      </c>
      <c r="E31" s="25"/>
      <c r="F31" s="21">
        <f t="shared" si="3"/>
        <v>0</v>
      </c>
      <c r="G31" s="33" t="str">
        <f t="shared" si="4"/>
        <v/>
      </c>
      <c r="H31" s="33" t="str">
        <f t="shared" si="5"/>
        <v/>
      </c>
      <c r="L31" s="25" t="s">
        <v>45</v>
      </c>
      <c r="M31" s="25">
        <v>0</v>
      </c>
      <c r="N31" s="29">
        <v>2.20973</v>
      </c>
      <c r="O31" s="28">
        <v>1.3514649834616657E-2</v>
      </c>
      <c r="P31" s="28">
        <v>8.6774730411805865E-3</v>
      </c>
      <c r="Q31" s="26">
        <v>3260700</v>
      </c>
      <c r="R31" s="26">
        <v>2093627.0411463543</v>
      </c>
      <c r="S31" s="27">
        <v>-1167072.9588536457</v>
      </c>
      <c r="U31" s="25" t="s">
        <v>24</v>
      </c>
      <c r="V31" s="26">
        <v>17150</v>
      </c>
      <c r="W31" s="24">
        <v>5.4002511254209731E-3</v>
      </c>
      <c r="X31" s="24">
        <v>5.7656209427817086E-3</v>
      </c>
      <c r="Y31" s="26">
        <v>3405150</v>
      </c>
      <c r="Z31" s="40">
        <v>3635535.4033249095</v>
      </c>
      <c r="AA31" s="40">
        <v>230385.40332490951</v>
      </c>
    </row>
    <row r="32" spans="1:27">
      <c r="A32" s="25" t="s">
        <v>68</v>
      </c>
      <c r="B32" s="21">
        <f t="shared" si="9"/>
        <v>2277519.050160035</v>
      </c>
      <c r="C32" s="33">
        <f t="shared" si="1"/>
        <v>0</v>
      </c>
      <c r="D32" s="33">
        <f t="shared" si="2"/>
        <v>6.6527773301215693E-3</v>
      </c>
      <c r="F32" s="21">
        <f t="shared" si="3"/>
        <v>-27520.863551281858</v>
      </c>
      <c r="G32" s="33">
        <f t="shared" si="4"/>
        <v>8.9555195740664319E-3</v>
      </c>
      <c r="H32" s="33">
        <f t="shared" si="5"/>
        <v>8.8664470651294187E-3</v>
      </c>
      <c r="L32" s="25" t="s">
        <v>55</v>
      </c>
      <c r="M32" s="25">
        <v>0</v>
      </c>
      <c r="N32" s="29">
        <v>1.4848699999999999</v>
      </c>
      <c r="O32" s="28">
        <v>0</v>
      </c>
      <c r="P32" s="28">
        <v>8.6357721545847581E-3</v>
      </c>
      <c r="Q32" s="26">
        <v>0</v>
      </c>
      <c r="R32" s="26">
        <v>3100687.5125035495</v>
      </c>
      <c r="S32" s="27">
        <v>3100687.5125035495</v>
      </c>
      <c r="U32" s="25" t="s">
        <v>69</v>
      </c>
      <c r="V32" s="26">
        <v>52000</v>
      </c>
      <c r="W32" s="24">
        <v>4.4849634111213954E-3</v>
      </c>
      <c r="X32" s="24">
        <v>5.8978657966583942E-3</v>
      </c>
      <c r="Y32" s="26">
        <v>932700</v>
      </c>
      <c r="Z32" s="40">
        <v>1226529.3881556683</v>
      </c>
      <c r="AA32" s="40">
        <v>293829.38815566828</v>
      </c>
    </row>
    <row r="33" spans="1:27">
      <c r="A33" s="25" t="s">
        <v>27</v>
      </c>
      <c r="B33" s="21">
        <f t="shared" si="9"/>
        <v>-1587672.2328126025</v>
      </c>
      <c r="C33" s="33">
        <f t="shared" si="1"/>
        <v>1.378670672698366E-2</v>
      </c>
      <c r="D33" s="33">
        <f t="shared" si="2"/>
        <v>6.5914139247963931E-3</v>
      </c>
      <c r="F33" s="21">
        <f t="shared" si="3"/>
        <v>151019.94388148957</v>
      </c>
      <c r="G33" s="33">
        <f t="shared" si="4"/>
        <v>5.3193261764978902E-3</v>
      </c>
      <c r="H33" s="33">
        <f t="shared" si="5"/>
        <v>6.101378688824652E-3</v>
      </c>
      <c r="L33" s="25" t="s">
        <v>80</v>
      </c>
      <c r="M33" s="25">
        <v>0</v>
      </c>
      <c r="N33" s="29">
        <v>20.812049999999999</v>
      </c>
      <c r="O33" s="28">
        <v>0</v>
      </c>
      <c r="P33" s="28">
        <v>8.4574976571001707E-3</v>
      </c>
      <c r="Q33" s="26">
        <v>0</v>
      </c>
      <c r="R33" s="26">
        <v>216656.77950363571</v>
      </c>
      <c r="S33" s="27">
        <v>216656.77950363571</v>
      </c>
      <c r="U33" s="41" t="s">
        <v>70</v>
      </c>
      <c r="V33" s="26">
        <v>32300</v>
      </c>
      <c r="W33" s="24">
        <v>2.2761506261653693E-2</v>
      </c>
      <c r="X33" s="24">
        <v>0</v>
      </c>
      <c r="Y33" s="26">
        <v>7620525</v>
      </c>
      <c r="Z33" s="40">
        <v>0</v>
      </c>
      <c r="AA33" s="40">
        <v>-7620525</v>
      </c>
    </row>
    <row r="34" spans="1:27">
      <c r="A34" s="25" t="s">
        <v>83</v>
      </c>
      <c r="B34" s="21">
        <f t="shared" si="9"/>
        <v>2964309.7792223138</v>
      </c>
      <c r="C34" s="33">
        <f t="shared" si="1"/>
        <v>0</v>
      </c>
      <c r="D34" s="33">
        <f t="shared" si="2"/>
        <v>6.3751479269415377E-3</v>
      </c>
      <c r="F34" s="21">
        <f t="shared" si="3"/>
        <v>0</v>
      </c>
      <c r="G34" s="33" t="str">
        <f t="shared" si="4"/>
        <v/>
      </c>
      <c r="H34" s="33" t="str">
        <f t="shared" si="5"/>
        <v/>
      </c>
      <c r="L34" s="25" t="s">
        <v>81</v>
      </c>
      <c r="M34" s="25">
        <v>0</v>
      </c>
      <c r="N34" s="29">
        <v>2.3503099999999999</v>
      </c>
      <c r="O34" s="28">
        <v>0</v>
      </c>
      <c r="P34" s="28">
        <v>8.2316548878968131E-3</v>
      </c>
      <c r="Q34" s="26">
        <v>0</v>
      </c>
      <c r="R34" s="26">
        <v>1867270.6186250194</v>
      </c>
      <c r="S34" s="27">
        <v>1867270.6186250194</v>
      </c>
      <c r="U34" s="25" t="s">
        <v>71</v>
      </c>
      <c r="V34" s="26">
        <v>55200</v>
      </c>
      <c r="W34" s="24">
        <v>9.958866969208521E-3</v>
      </c>
      <c r="X34" s="24">
        <v>0</v>
      </c>
      <c r="Y34" s="26">
        <v>1951000</v>
      </c>
      <c r="Z34" s="40">
        <v>0</v>
      </c>
      <c r="AA34" s="40">
        <v>-1951000</v>
      </c>
    </row>
    <row r="35" spans="1:27">
      <c r="A35" s="25" t="s">
        <v>53</v>
      </c>
      <c r="B35" s="21">
        <f t="shared" si="9"/>
        <v>-5575078.3903662544</v>
      </c>
      <c r="C35" s="33">
        <f t="shared" si="1"/>
        <v>7.7002729679179161E-3</v>
      </c>
      <c r="D35" s="33">
        <f t="shared" si="2"/>
        <v>4.4845466011765476E-3</v>
      </c>
      <c r="F35" s="21">
        <f t="shared" si="3"/>
        <v>0</v>
      </c>
      <c r="G35" s="33" t="str">
        <f t="shared" si="4"/>
        <v/>
      </c>
      <c r="H35" s="33" t="str">
        <f t="shared" si="5"/>
        <v/>
      </c>
      <c r="L35" s="25" t="s">
        <v>26</v>
      </c>
      <c r="M35" s="25">
        <v>0</v>
      </c>
      <c r="N35" s="29">
        <v>1.87365</v>
      </c>
      <c r="O35" s="28">
        <v>1.2171900727674167E-2</v>
      </c>
      <c r="P35" s="28">
        <v>8.0014290611275622E-3</v>
      </c>
      <c r="Q35" s="26">
        <v>3463500</v>
      </c>
      <c r="R35" s="26">
        <v>2276797.2047460792</v>
      </c>
      <c r="S35" s="27">
        <v>-1186702.7952539208</v>
      </c>
      <c r="U35" s="25" t="s">
        <v>72</v>
      </c>
      <c r="V35" s="26">
        <v>24600</v>
      </c>
      <c r="W35" s="24">
        <v>2.6358439676759881E-3</v>
      </c>
      <c r="X35" s="24">
        <v>0</v>
      </c>
      <c r="Y35" s="26">
        <v>1158700</v>
      </c>
      <c r="Z35" s="40">
        <v>0</v>
      </c>
      <c r="AA35" s="40">
        <v>-1158700</v>
      </c>
    </row>
    <row r="36" spans="1:27">
      <c r="A36" s="25" t="s">
        <v>84</v>
      </c>
      <c r="B36" s="21">
        <f t="shared" si="9"/>
        <v>1318226.3733148219</v>
      </c>
      <c r="C36" s="33">
        <f t="shared" si="1"/>
        <v>0</v>
      </c>
      <c r="D36" s="33">
        <f t="shared" si="2"/>
        <v>4.3991574731139446E-3</v>
      </c>
      <c r="F36" s="21">
        <f t="shared" si="3"/>
        <v>0</v>
      </c>
      <c r="G36" s="33" t="str">
        <f t="shared" si="4"/>
        <v/>
      </c>
      <c r="H36" s="33" t="str">
        <f t="shared" si="5"/>
        <v/>
      </c>
      <c r="L36" t="s">
        <v>82</v>
      </c>
      <c r="M36">
        <v>0</v>
      </c>
      <c r="N36">
        <v>9.6612200000000001</v>
      </c>
      <c r="O36">
        <v>0</v>
      </c>
      <c r="P36">
        <v>7.9557873672332219E-3</v>
      </c>
      <c r="Q36">
        <v>0</v>
      </c>
      <c r="R36">
        <v>439032.28023221751</v>
      </c>
      <c r="S36">
        <v>439032.28023221751</v>
      </c>
      <c r="U36" s="25" t="s">
        <v>73</v>
      </c>
      <c r="V36" s="26">
        <v>56300</v>
      </c>
      <c r="W36" s="24">
        <v>4.2404609429525656E-3</v>
      </c>
      <c r="X36" s="24">
        <v>0</v>
      </c>
      <c r="Y36" s="26">
        <v>814500</v>
      </c>
      <c r="Z36" s="40">
        <v>0</v>
      </c>
      <c r="AA36" s="40">
        <v>-814500</v>
      </c>
    </row>
    <row r="37" spans="1:27">
      <c r="A37" s="25" t="s">
        <v>66</v>
      </c>
      <c r="B37" s="21">
        <f t="shared" si="9"/>
        <v>0</v>
      </c>
      <c r="C37" s="33" t="str">
        <f t="shared" si="1"/>
        <v/>
      </c>
      <c r="D37" s="33" t="str">
        <f t="shared" si="2"/>
        <v/>
      </c>
      <c r="F37" s="21">
        <f t="shared" si="3"/>
        <v>-4673120.1435211841</v>
      </c>
      <c r="G37" s="33">
        <f t="shared" si="4"/>
        <v>2.5301236175469449E-2</v>
      </c>
      <c r="H37" s="33">
        <f t="shared" si="5"/>
        <v>1.4108911636698796E-2</v>
      </c>
      <c r="L37" t="s">
        <v>22</v>
      </c>
      <c r="M37">
        <v>269.77240465797604</v>
      </c>
      <c r="N37">
        <v>0.94891000000000003</v>
      </c>
      <c r="O37">
        <v>1.2958055583668301E-2</v>
      </c>
      <c r="P37">
        <v>7.9322652022468174E-3</v>
      </c>
      <c r="Q37">
        <v>7280481</v>
      </c>
      <c r="R37">
        <v>4456741.6553379567</v>
      </c>
      <c r="S37">
        <v>-2823739.3446620433</v>
      </c>
      <c r="U37" s="25" t="s">
        <v>74</v>
      </c>
      <c r="V37" s="26">
        <v>36000</v>
      </c>
      <c r="W37" s="24">
        <v>3.8729790181101752E-3</v>
      </c>
      <c r="X37" s="24">
        <v>0</v>
      </c>
      <c r="Y37" s="26">
        <v>1163400</v>
      </c>
      <c r="Z37" s="40">
        <v>0</v>
      </c>
      <c r="AA37" s="40">
        <v>-1163400</v>
      </c>
    </row>
    <row r="38" spans="1:27">
      <c r="A38" s="25" t="s">
        <v>67</v>
      </c>
      <c r="B38" s="21">
        <f t="shared" si="9"/>
        <v>0</v>
      </c>
      <c r="C38" s="33" t="str">
        <f>IFERROR(INDEX($O$3:$O$321,MATCH($A38,$L$3:$L$321,0)),"")</f>
        <v/>
      </c>
      <c r="D38" s="33" t="str">
        <f t="shared" si="2"/>
        <v/>
      </c>
      <c r="F38" s="21">
        <f t="shared" si="3"/>
        <v>-1391017.3577601742</v>
      </c>
      <c r="G38" s="33">
        <f t="shared" si="4"/>
        <v>1.650286908903472E-2</v>
      </c>
      <c r="H38" s="33">
        <f t="shared" si="5"/>
        <v>1.0997456110540208E-2</v>
      </c>
      <c r="L38" t="s">
        <v>28</v>
      </c>
      <c r="M38">
        <v>482.3050931748063</v>
      </c>
      <c r="N38">
        <v>0.53156000000000003</v>
      </c>
      <c r="O38">
        <v>1.1476890525730444E-2</v>
      </c>
      <c r="P38">
        <v>7.0239790001400734E-3</v>
      </c>
      <c r="Q38">
        <v>11511110</v>
      </c>
      <c r="R38">
        <v>7044921.6821432104</v>
      </c>
      <c r="S38">
        <v>-4466188.3178567896</v>
      </c>
    </row>
    <row r="39" spans="1:27">
      <c r="A39" s="25" t="s">
        <v>69</v>
      </c>
      <c r="B39" s="21">
        <f t="shared" si="9"/>
        <v>0</v>
      </c>
      <c r="C39" s="33" t="str">
        <f t="shared" si="1"/>
        <v/>
      </c>
      <c r="D39" s="33" t="str">
        <f t="shared" si="2"/>
        <v/>
      </c>
      <c r="F39" s="21">
        <f t="shared" si="3"/>
        <v>293829.38815566828</v>
      </c>
      <c r="G39" s="33">
        <f t="shared" si="4"/>
        <v>4.4849634111213954E-3</v>
      </c>
      <c r="H39" s="33">
        <f t="shared" si="5"/>
        <v>5.8978657966583942E-3</v>
      </c>
      <c r="L39" t="s">
        <v>68</v>
      </c>
      <c r="M39">
        <v>0</v>
      </c>
      <c r="N39">
        <v>1.55735</v>
      </c>
      <c r="O39">
        <v>0</v>
      </c>
      <c r="P39">
        <v>6.6527773301215693E-3</v>
      </c>
      <c r="Q39">
        <v>0</v>
      </c>
      <c r="R39">
        <v>2277519.050160035</v>
      </c>
      <c r="S39">
        <v>2277519.050160035</v>
      </c>
    </row>
    <row r="40" spans="1:27">
      <c r="A40" s="25" t="s">
        <v>70</v>
      </c>
      <c r="B40" s="21">
        <f t="shared" si="9"/>
        <v>0</v>
      </c>
      <c r="C40" s="33" t="str">
        <f t="shared" si="1"/>
        <v/>
      </c>
      <c r="D40" s="33" t="str">
        <f t="shared" si="2"/>
        <v/>
      </c>
      <c r="F40" s="21">
        <f t="shared" si="3"/>
        <v>-7620525</v>
      </c>
      <c r="G40" s="33">
        <f t="shared" si="4"/>
        <v>2.2761506261653693E-2</v>
      </c>
      <c r="H40" s="33">
        <f t="shared" si="5"/>
        <v>0</v>
      </c>
      <c r="L40" t="s">
        <v>49</v>
      </c>
      <c r="M40">
        <v>0</v>
      </c>
      <c r="N40">
        <v>22.301670000000001</v>
      </c>
      <c r="O40">
        <v>1.0079037432617826E-2</v>
      </c>
      <c r="P40">
        <v>6.6165118545908914E-3</v>
      </c>
      <c r="Q40">
        <v>240950</v>
      </c>
      <c r="R40">
        <v>158174.68106670197</v>
      </c>
      <c r="S40">
        <v>-82775.318933298026</v>
      </c>
    </row>
    <row r="41" spans="1:27">
      <c r="A41" s="25" t="s">
        <v>71</v>
      </c>
      <c r="B41" s="21">
        <f t="shared" ref="B41:B44" si="10">IFERROR(INDEX($S$3:$S$321,MATCH(A41,$L$3:$L$321,0)),0)</f>
        <v>0</v>
      </c>
      <c r="C41" s="33" t="str">
        <f t="shared" si="1"/>
        <v/>
      </c>
      <c r="D41" s="33" t="str">
        <f t="shared" si="2"/>
        <v/>
      </c>
      <c r="E41" s="25"/>
      <c r="F41" s="21">
        <f t="shared" si="3"/>
        <v>-1951000</v>
      </c>
      <c r="G41" s="33">
        <f t="shared" si="4"/>
        <v>9.958866969208521E-3</v>
      </c>
      <c r="H41" s="33">
        <f t="shared" si="5"/>
        <v>0</v>
      </c>
      <c r="L41" t="s">
        <v>27</v>
      </c>
      <c r="M41">
        <v>102.54245062726595</v>
      </c>
      <c r="N41">
        <v>2.4161999999999999</v>
      </c>
      <c r="O41">
        <v>1.378670672698366E-2</v>
      </c>
      <c r="P41">
        <v>6.5914139247963931E-3</v>
      </c>
      <c r="Q41">
        <v>3042096</v>
      </c>
      <c r="R41">
        <v>1454423.7671873975</v>
      </c>
      <c r="S41">
        <v>-1587672.2328126025</v>
      </c>
    </row>
    <row r="42" spans="1:27">
      <c r="A42" s="25" t="s">
        <v>72</v>
      </c>
      <c r="B42" s="21">
        <f t="shared" si="10"/>
        <v>0</v>
      </c>
      <c r="C42" s="33" t="str">
        <f t="shared" si="1"/>
        <v/>
      </c>
      <c r="D42" s="33" t="str">
        <f t="shared" si="2"/>
        <v/>
      </c>
      <c r="E42" s="25"/>
      <c r="F42" s="21">
        <f t="shared" si="3"/>
        <v>-1158700</v>
      </c>
      <c r="G42" s="33">
        <f t="shared" si="4"/>
        <v>2.6358439676759881E-3</v>
      </c>
      <c r="H42" s="33">
        <f t="shared" si="5"/>
        <v>0</v>
      </c>
      <c r="L42" t="s">
        <v>83</v>
      </c>
      <c r="M42">
        <v>0</v>
      </c>
      <c r="N42">
        <v>1.1466000000000001</v>
      </c>
      <c r="O42">
        <v>0</v>
      </c>
      <c r="P42">
        <v>6.3751479269415377E-3</v>
      </c>
      <c r="Q42">
        <v>0</v>
      </c>
      <c r="R42">
        <v>2964309.7792223138</v>
      </c>
      <c r="S42">
        <v>2964309.7792223138</v>
      </c>
    </row>
    <row r="43" spans="1:27">
      <c r="A43" s="25" t="s">
        <v>73</v>
      </c>
      <c r="B43" s="21">
        <f t="shared" si="10"/>
        <v>0</v>
      </c>
      <c r="C43" s="33" t="str">
        <f t="shared" si="1"/>
        <v/>
      </c>
      <c r="D43" s="33" t="str">
        <f t="shared" si="2"/>
        <v/>
      </c>
      <c r="E43" s="25"/>
      <c r="F43" s="21">
        <f t="shared" si="3"/>
        <v>-814500</v>
      </c>
      <c r="G43" s="33">
        <f t="shared" si="4"/>
        <v>4.2404609429525656E-3</v>
      </c>
      <c r="H43" s="33">
        <f t="shared" si="5"/>
        <v>0</v>
      </c>
      <c r="L43" t="s">
        <v>50</v>
      </c>
      <c r="M43">
        <v>0</v>
      </c>
      <c r="N43">
        <v>0.11948</v>
      </c>
      <c r="O43">
        <v>9.5460088630277117E-3</v>
      </c>
      <c r="P43">
        <v>6.1119588493100093E-3</v>
      </c>
      <c r="Q43">
        <v>42596300</v>
      </c>
      <c r="R43">
        <v>27272846.324415587</v>
      </c>
      <c r="S43">
        <v>-15323453.675584413</v>
      </c>
    </row>
    <row r="44" spans="1:27">
      <c r="A44" s="25" t="s">
        <v>74</v>
      </c>
      <c r="B44" s="21">
        <f t="shared" si="10"/>
        <v>0</v>
      </c>
      <c r="C44" s="33" t="str">
        <f t="shared" si="1"/>
        <v/>
      </c>
      <c r="D44" s="33" t="str">
        <f t="shared" si="2"/>
        <v/>
      </c>
      <c r="E44" s="25"/>
      <c r="F44" s="21">
        <f t="shared" si="3"/>
        <v>-1163400</v>
      </c>
      <c r="G44" s="33">
        <f t="shared" si="4"/>
        <v>3.8729790181101752E-3</v>
      </c>
      <c r="H44" s="33">
        <f t="shared" si="5"/>
        <v>0</v>
      </c>
      <c r="L44" t="s">
        <v>43</v>
      </c>
      <c r="M44">
        <v>86.138275971862086</v>
      </c>
      <c r="N44">
        <v>2.79196</v>
      </c>
      <c r="O44">
        <v>8.7667126078416931E-3</v>
      </c>
      <c r="P44">
        <v>5.635303829392627E-3</v>
      </c>
      <c r="Q44">
        <v>1674067</v>
      </c>
      <c r="R44">
        <v>1076101.9093201899</v>
      </c>
      <c r="S44">
        <v>-597965.09067981015</v>
      </c>
    </row>
    <row r="45" spans="1:27">
      <c r="B45" s="21"/>
      <c r="C45" s="33"/>
      <c r="D45" s="33"/>
      <c r="E45" s="25"/>
      <c r="F45" s="21"/>
      <c r="G45" s="33"/>
      <c r="H45" s="33"/>
      <c r="L45" t="s">
        <v>53</v>
      </c>
      <c r="M45">
        <v>0</v>
      </c>
      <c r="N45">
        <v>0.30752000000000002</v>
      </c>
      <c r="O45">
        <v>7.7002729679179161E-3</v>
      </c>
      <c r="P45">
        <v>4.4845466011765476E-3</v>
      </c>
      <c r="Q45">
        <v>13349900</v>
      </c>
      <c r="R45">
        <v>7774821.6096337456</v>
      </c>
      <c r="S45">
        <v>-5575078.3903662544</v>
      </c>
    </row>
    <row r="46" spans="1:27">
      <c r="B46" s="21"/>
      <c r="C46" s="33"/>
      <c r="D46" s="33"/>
      <c r="E46" s="25"/>
      <c r="F46" s="21"/>
      <c r="G46" s="33"/>
      <c r="H46" s="33"/>
      <c r="L46" t="s">
        <v>84</v>
      </c>
      <c r="M46">
        <v>0</v>
      </c>
      <c r="N46">
        <v>1.7791999999999999</v>
      </c>
      <c r="O46">
        <v>0</v>
      </c>
      <c r="P46">
        <v>4.3991574731139446E-3</v>
      </c>
      <c r="Q46">
        <v>0</v>
      </c>
      <c r="R46">
        <v>1318226.3733148219</v>
      </c>
      <c r="S46">
        <v>1318226.3733148219</v>
      </c>
    </row>
    <row r="47" spans="1:27">
      <c r="B47" s="21"/>
      <c r="C47" s="33"/>
      <c r="D47" s="33"/>
      <c r="E47" s="25"/>
      <c r="F47" s="21"/>
      <c r="G47" s="33"/>
      <c r="H47" s="33"/>
      <c r="L47" t="s">
        <v>44</v>
      </c>
      <c r="M47">
        <v>15.977043567284314</v>
      </c>
      <c r="N47">
        <v>11.66156</v>
      </c>
      <c r="O47">
        <v>6.2728922204066759E-3</v>
      </c>
      <c r="P47">
        <v>4.2286424506239768E-3</v>
      </c>
      <c r="Q47">
        <v>286785</v>
      </c>
      <c r="R47">
        <v>193325.69133852841</v>
      </c>
      <c r="S47">
        <v>-93459.308661471587</v>
      </c>
    </row>
    <row r="48" spans="1:27">
      <c r="B48" s="21"/>
      <c r="C48" s="33"/>
      <c r="D48" s="33"/>
      <c r="E48" s="25"/>
      <c r="F48" s="21"/>
      <c r="G48" s="33"/>
      <c r="H48" s="33"/>
      <c r="L48" t="s">
        <v>24</v>
      </c>
      <c r="M48">
        <v>190.79591493279793</v>
      </c>
      <c r="N48">
        <v>0.78197000000000005</v>
      </c>
      <c r="O48">
        <v>5.2880305078766088E-3</v>
      </c>
      <c r="P48">
        <v>3.823146174598955E-3</v>
      </c>
      <c r="Q48">
        <v>3605364</v>
      </c>
      <c r="R48">
        <v>2606610.0723332702</v>
      </c>
      <c r="S48">
        <v>-998753.92766672978</v>
      </c>
    </row>
    <row r="49" spans="2:8">
      <c r="B49" s="21"/>
      <c r="C49" s="33"/>
      <c r="D49" s="33"/>
      <c r="E49" s="25"/>
      <c r="F49" s="21"/>
      <c r="G49" s="33"/>
      <c r="H49" s="33"/>
    </row>
    <row r="50" spans="2:8">
      <c r="B50" s="21"/>
      <c r="C50" s="33"/>
      <c r="D50" s="33"/>
      <c r="E50" s="25"/>
      <c r="F50" s="21"/>
      <c r="G50" s="33"/>
      <c r="H50" s="33"/>
    </row>
    <row r="51" spans="2:8">
      <c r="B51" s="21"/>
      <c r="C51" s="33"/>
      <c r="D51" s="33"/>
      <c r="E51" s="25"/>
      <c r="F51" s="21"/>
      <c r="G51" s="33"/>
      <c r="H51" s="33"/>
    </row>
    <row r="52" spans="2:8">
      <c r="B52" s="21"/>
      <c r="C52" s="33"/>
      <c r="D52" s="33"/>
      <c r="E52" s="25"/>
      <c r="F52" s="21"/>
      <c r="G52" s="33"/>
      <c r="H52" s="33"/>
    </row>
    <row r="53" spans="2:8">
      <c r="B53" s="21"/>
      <c r="C53" s="33"/>
      <c r="D53" s="33"/>
      <c r="E53" s="25"/>
      <c r="F53" s="21"/>
      <c r="G53" s="33"/>
      <c r="H53" s="33"/>
    </row>
    <row r="54" spans="2:8">
      <c r="B54" s="21"/>
      <c r="C54" s="33"/>
      <c r="D54" s="33"/>
      <c r="E54" s="25"/>
      <c r="F54" s="21"/>
      <c r="G54" s="33"/>
      <c r="H54" s="33"/>
    </row>
  </sheetData>
  <mergeCells count="4">
    <mergeCell ref="L1:S1"/>
    <mergeCell ref="U1:AB1"/>
    <mergeCell ref="B1:D1"/>
    <mergeCell ref="F1:H1"/>
  </mergeCells>
  <conditionalFormatting sqref="J22:K22">
    <cfRule type="expression" dxfId="17" priority="31">
      <formula>$B22&lt;0</formula>
    </cfRule>
    <cfRule type="expression" dxfId="16" priority="32">
      <formula>$B22&gt;0</formula>
    </cfRule>
  </conditionalFormatting>
  <conditionalFormatting sqref="L22:M23 A31:A34 B2:D54">
    <cfRule type="cellIs" dxfId="15" priority="27" operator="lessThan">
      <formula>0</formula>
    </cfRule>
    <cfRule type="cellIs" dxfId="14" priority="28" operator="greaterThan">
      <formula>0</formula>
    </cfRule>
  </conditionalFormatting>
  <conditionalFormatting sqref="J2:K21">
    <cfRule type="expression" dxfId="13" priority="23">
      <formula>$B2&lt;0</formula>
    </cfRule>
    <cfRule type="expression" dxfId="12" priority="24">
      <formula>$B2&gt;0</formula>
    </cfRule>
  </conditionalFormatting>
  <conditionalFormatting sqref="L2:L21">
    <cfRule type="cellIs" dxfId="11" priority="19" operator="lessThan">
      <formula>0</formula>
    </cfRule>
    <cfRule type="cellIs" dxfId="10" priority="20" operator="greaterThan">
      <formula>0</formula>
    </cfRule>
  </conditionalFormatting>
  <conditionalFormatting sqref="M2:M21">
    <cfRule type="cellIs" dxfId="9" priority="17" operator="lessThan">
      <formula>0</formula>
    </cfRule>
    <cfRule type="cellIs" dxfId="8" priority="18" operator="greaterThan">
      <formula>0</formula>
    </cfRule>
  </conditionalFormatting>
  <conditionalFormatting sqref="J23:K23">
    <cfRule type="expression" dxfId="7" priority="184">
      <formula>$B25&lt;0</formula>
    </cfRule>
    <cfRule type="expression" dxfId="6" priority="185">
      <formula>$B25&gt;0</formula>
    </cfRule>
  </conditionalFormatting>
  <conditionalFormatting sqref="A23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3:H54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A2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 Nguyen</dc:creator>
  <cp:lastModifiedBy>ninhchu</cp:lastModifiedBy>
  <cp:lastPrinted>2020-08-24T02:19:48Z</cp:lastPrinted>
  <dcterms:created xsi:type="dcterms:W3CDTF">2019-06-20T03:00:00Z</dcterms:created>
  <dcterms:modified xsi:type="dcterms:W3CDTF">2021-09-13T02:54:34Z</dcterms:modified>
</cp:coreProperties>
</file>